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ca\Desktop\morana\Upravno vijeće\sjednice upravnog vijeća novi saziv\29. sjednica 2021\"/>
    </mc:Choice>
  </mc:AlternateContent>
  <bookViews>
    <workbookView xWindow="-120" yWindow="-120" windowWidth="29040" windowHeight="15840" firstSheet="1" activeTab="1"/>
  </bookViews>
  <sheets>
    <sheet name="radna verzija" sheetId="1" r:id="rId1"/>
    <sheet name="Prijedlog plana nabave 2021." sheetId="4" r:id="rId2"/>
    <sheet name="List1" sheetId="5" r:id="rId3"/>
  </sheets>
  <definedNames>
    <definedName name="_xlnm._FilterDatabase" localSheetId="1" hidden="1">'Prijedlog plana nabave 2021.'!$D$1:$D$172</definedName>
    <definedName name="_xlnm._FilterDatabase" localSheetId="0" hidden="1">'radna verzija'!$D$1:$D$153</definedName>
  </definedNames>
  <calcPr calcId="191029"/>
  <fileRecoveryPr autoRecover="0"/>
</workbook>
</file>

<file path=xl/calcChain.xml><?xml version="1.0" encoding="utf-8"?>
<calcChain xmlns="http://schemas.openxmlformats.org/spreadsheetml/2006/main">
  <c r="T151" i="4" l="1"/>
  <c r="F42" i="4"/>
  <c r="F41" i="4"/>
  <c r="E43" i="4"/>
  <c r="I43" i="4"/>
  <c r="H43" i="4"/>
  <c r="K98" i="4"/>
  <c r="K51" i="4"/>
  <c r="F151" i="4"/>
  <c r="E151" i="4"/>
  <c r="F144" i="4"/>
  <c r="F143" i="4"/>
  <c r="E137" i="4"/>
  <c r="F136" i="4"/>
  <c r="F137" i="4" s="1"/>
  <c r="E132" i="4"/>
  <c r="F132" i="4" s="1"/>
  <c r="F131" i="4"/>
  <c r="F128" i="4"/>
  <c r="E128" i="4"/>
  <c r="E124" i="4"/>
  <c r="F124" i="4" s="1"/>
  <c r="F123" i="4"/>
  <c r="F122" i="4"/>
  <c r="F119" i="4"/>
  <c r="E119" i="4"/>
  <c r="E114" i="4"/>
  <c r="F110" i="4"/>
  <c r="F106" i="4"/>
  <c r="E104" i="4"/>
  <c r="F103" i="4"/>
  <c r="F104" i="4" s="1"/>
  <c r="E101" i="4"/>
  <c r="F100" i="4"/>
  <c r="F99" i="4"/>
  <c r="F98" i="4"/>
  <c r="F97" i="4"/>
  <c r="F90" i="4"/>
  <c r="F89" i="4"/>
  <c r="F88" i="4"/>
  <c r="F87" i="4"/>
  <c r="F86" i="4"/>
  <c r="F85" i="4"/>
  <c r="F82" i="4"/>
  <c r="F80" i="4"/>
  <c r="F77" i="4"/>
  <c r="E77" i="4"/>
  <c r="F72" i="4"/>
  <c r="E72" i="4"/>
  <c r="F68" i="4"/>
  <c r="E68" i="4"/>
  <c r="E53" i="4"/>
  <c r="F52" i="4"/>
  <c r="F53" i="4" s="1"/>
  <c r="E49" i="4"/>
  <c r="F48" i="4"/>
  <c r="F49" i="4" s="1"/>
  <c r="F44" i="4"/>
  <c r="E44" i="4"/>
  <c r="F33" i="4"/>
  <c r="E33" i="4"/>
  <c r="E22" i="4"/>
  <c r="F21" i="4"/>
  <c r="F20" i="4"/>
  <c r="F18" i="4"/>
  <c r="F16" i="4"/>
  <c r="F15" i="4"/>
  <c r="E13" i="4"/>
  <c r="F12" i="4"/>
  <c r="F11" i="4"/>
  <c r="F13" i="4" l="1"/>
  <c r="F114" i="4"/>
  <c r="F101" i="4"/>
  <c r="F158" i="1"/>
  <c r="F152" i="4" l="1"/>
  <c r="F149" i="1"/>
  <c r="E41" i="1" l="1"/>
  <c r="F41" i="1"/>
  <c r="F33" i="1"/>
  <c r="E33" i="1"/>
  <c r="P25" i="1" l="1"/>
  <c r="E74" i="1" l="1"/>
  <c r="F21" i="1"/>
  <c r="F20" i="1"/>
  <c r="Q132" i="1" l="1"/>
  <c r="O136" i="1"/>
  <c r="O132" i="1"/>
  <c r="O131" i="1"/>
  <c r="N131" i="1"/>
  <c r="O130" i="1"/>
  <c r="N130" i="1"/>
  <c r="O129" i="1"/>
  <c r="N129" i="1"/>
  <c r="M132" i="1"/>
  <c r="L132" i="1"/>
  <c r="L131" i="1"/>
  <c r="F50" i="1" l="1"/>
  <c r="E50" i="1"/>
  <c r="F49" i="1"/>
  <c r="E98" i="1"/>
  <c r="F97" i="1"/>
  <c r="E129" i="1"/>
  <c r="F129" i="1" s="1"/>
  <c r="F128" i="1"/>
  <c r="F119" i="1"/>
  <c r="E121" i="1"/>
  <c r="F121" i="1" s="1"/>
  <c r="F120" i="1"/>
  <c r="F141" i="1" l="1"/>
  <c r="F133" i="1"/>
  <c r="F100" i="1"/>
  <c r="F96" i="1"/>
  <c r="F85" i="1"/>
  <c r="F83" i="1" l="1"/>
  <c r="F82" i="1"/>
  <c r="F79" i="1"/>
  <c r="F148" i="1" l="1"/>
  <c r="E148" i="1"/>
  <c r="F140" i="1"/>
  <c r="F134" i="1"/>
  <c r="E134" i="1"/>
  <c r="E125" i="1"/>
  <c r="F125" i="1"/>
  <c r="F116" i="1"/>
  <c r="E116" i="1"/>
  <c r="E111" i="1"/>
  <c r="F107" i="1" l="1"/>
  <c r="F103" i="1"/>
  <c r="F111" i="1" l="1"/>
  <c r="E101" i="1"/>
  <c r="F101" i="1"/>
  <c r="F77" i="1" l="1"/>
  <c r="F95" i="1"/>
  <c r="F87" i="1"/>
  <c r="F94" i="1"/>
  <c r="F84" i="1"/>
  <c r="F86" i="1"/>
  <c r="F98" i="1" l="1"/>
  <c r="F65" i="1"/>
  <c r="E65" i="1"/>
  <c r="F74" i="1"/>
  <c r="F69" i="1"/>
  <c r="E69" i="1"/>
  <c r="E46" i="1"/>
  <c r="F45" i="1"/>
  <c r="F46" i="1" s="1"/>
  <c r="E22" i="1" l="1"/>
  <c r="F15" i="1" l="1"/>
  <c r="F16" i="1"/>
  <c r="F18" i="1"/>
  <c r="F12" i="1"/>
  <c r="F11" i="1"/>
  <c r="E13" i="1"/>
  <c r="E149" i="1" s="1"/>
  <c r="F13" i="1" l="1"/>
</calcChain>
</file>

<file path=xl/sharedStrings.xml><?xml version="1.0" encoding="utf-8"?>
<sst xmlns="http://schemas.openxmlformats.org/spreadsheetml/2006/main" count="1438" uniqueCount="344">
  <si>
    <t>Pozicija plana</t>
  </si>
  <si>
    <t>Naziv predmeta nabave</t>
  </si>
  <si>
    <t>Evidencijski broj nabave</t>
  </si>
  <si>
    <t>Vrsta postupka</t>
  </si>
  <si>
    <t>Sklapanje ugovora o javnoj nabavi ili okvirni sporazum</t>
  </si>
  <si>
    <t>Planirani početak postupka</t>
  </si>
  <si>
    <t>Planirano trajanje ugovora o javnoj nabavi</t>
  </si>
  <si>
    <t>Uredski materijal i ostali materijalni rashodi</t>
  </si>
  <si>
    <t>CPV</t>
  </si>
  <si>
    <t>30190000-7</t>
  </si>
  <si>
    <t>Uredski materijal</t>
  </si>
  <si>
    <t>Pomagala pri inkontinenciji</t>
  </si>
  <si>
    <t>Materijal i sirovine</t>
  </si>
  <si>
    <t>Energija</t>
  </si>
  <si>
    <t>Ugovor</t>
  </si>
  <si>
    <t>Seminari savjetovanja</t>
  </si>
  <si>
    <t>09310000-5</t>
  </si>
  <si>
    <t>Materijal i djelovi za tekuće invest održ.</t>
  </si>
  <si>
    <t>31000000-6</t>
  </si>
  <si>
    <t>Sitni inventar</t>
  </si>
  <si>
    <t>Službena radna odjeća i obuća</t>
  </si>
  <si>
    <t>18110000-3</t>
  </si>
  <si>
    <t>Usluge telefona pošte i prijevoza</t>
  </si>
  <si>
    <t>64212000-5</t>
  </si>
  <si>
    <t>Poštarina</t>
  </si>
  <si>
    <t>64110000-0</t>
  </si>
  <si>
    <t>Usluge promiđbe i informiranja</t>
  </si>
  <si>
    <t>Komunalne usluge</t>
  </si>
  <si>
    <t>Zdravstvene usluge</t>
  </si>
  <si>
    <t>Intelektualne usluge</t>
  </si>
  <si>
    <t>Računalne usluge</t>
  </si>
  <si>
    <t>Ostale usluge</t>
  </si>
  <si>
    <t>Premije osiguranja</t>
  </si>
  <si>
    <t>Bankarske usluge i usluge platnog prometa</t>
  </si>
  <si>
    <t>50312000-5</t>
  </si>
  <si>
    <t>39830000-9</t>
  </si>
  <si>
    <t>15500000-3</t>
  </si>
  <si>
    <t>50800000-3</t>
  </si>
  <si>
    <t>33700000-7</t>
  </si>
  <si>
    <t>Održavanje strojeva u praonici rublja</t>
  </si>
  <si>
    <t>ugovor</t>
  </si>
  <si>
    <t xml:space="preserve"> </t>
  </si>
  <si>
    <t>12.mjeseci</t>
  </si>
  <si>
    <t>Narudžba</t>
  </si>
  <si>
    <t>okvirni sporazum, ugovor</t>
  </si>
  <si>
    <t>Okvirni sporazum, ugovor</t>
  </si>
  <si>
    <t>Smrznuta, svježa i konzervirana riba</t>
  </si>
  <si>
    <t>Svježe meso - peradi</t>
  </si>
  <si>
    <t>ovlaštenje osnivaču</t>
  </si>
  <si>
    <t>ovlaštnje osnivaču</t>
  </si>
  <si>
    <t>jednostavna nab.</t>
  </si>
  <si>
    <t>jednostavna nab</t>
  </si>
  <si>
    <t>okvirni sporazum</t>
  </si>
  <si>
    <t>2 godine</t>
  </si>
  <si>
    <t>Ugovor/narudž.</t>
  </si>
  <si>
    <t>jednokratno</t>
  </si>
  <si>
    <t>narudžbenica</t>
  </si>
  <si>
    <t>1 godina</t>
  </si>
  <si>
    <t>33140000-3</t>
  </si>
  <si>
    <t>30213300-8</t>
  </si>
  <si>
    <t>33100000-1</t>
  </si>
  <si>
    <t>66510000-8</t>
  </si>
  <si>
    <t>Održavanjei sevis i ispitivanje ispravnosti vatogasnih aparata</t>
  </si>
  <si>
    <t>Održavanje i sevisiranje i godišnje ispitivanje ispravnosti sustava vatrodojave</t>
  </si>
  <si>
    <t>Proizvodi za osobnu higijenu, dezinficijensi</t>
  </si>
  <si>
    <t>Dom za starije osobe Medveščak Zagreb</t>
  </si>
  <si>
    <t>Zagreb, Trg Drage Iblera 8</t>
  </si>
  <si>
    <t>80522000-9</t>
  </si>
  <si>
    <t>80560000-7</t>
  </si>
  <si>
    <t>Edukacija radnika iz zdrav. higij. min.</t>
  </si>
  <si>
    <t>Procjenjena vrijednost nabave bez PDV-a</t>
  </si>
  <si>
    <t>Procjenjena vrijednost nabave s PDV-om</t>
  </si>
  <si>
    <t>33141621-9</t>
  </si>
  <si>
    <t>39800000-0</t>
  </si>
  <si>
    <t>Proizvodi za čišćenje i poliranje</t>
  </si>
  <si>
    <t>saponija</t>
  </si>
  <si>
    <t>eurocop</t>
  </si>
  <si>
    <t>dobavljač</t>
  </si>
  <si>
    <t>ugovor/20</t>
  </si>
  <si>
    <t xml:space="preserve">narudžbenica </t>
  </si>
  <si>
    <t>žitnjak</t>
  </si>
  <si>
    <t>tingus</t>
  </si>
  <si>
    <t>22200000-2</t>
  </si>
  <si>
    <t>u planu je 657932,00</t>
  </si>
  <si>
    <t>vindija</t>
  </si>
  <si>
    <t>15610000-7</t>
  </si>
  <si>
    <t>klara</t>
  </si>
  <si>
    <t>15400000-2</t>
  </si>
  <si>
    <t>zvijezda</t>
  </si>
  <si>
    <t>15612500-6</t>
  </si>
  <si>
    <t>03311000-2</t>
  </si>
  <si>
    <t>podravka</t>
  </si>
  <si>
    <t>podravka   ledo</t>
  </si>
  <si>
    <t>85000       125000</t>
  </si>
  <si>
    <t>Prerađeno povrće i voće</t>
  </si>
  <si>
    <t>15330000-0</t>
  </si>
  <si>
    <t>03200000-3</t>
  </si>
  <si>
    <t>Žitarice, krumpir,povrće,voće i orašasti pl.</t>
  </si>
  <si>
    <t>15112000-6</t>
  </si>
  <si>
    <t>15312000-8</t>
  </si>
  <si>
    <t>Juhe,proizvodi od krumpira i puding</t>
  </si>
  <si>
    <t>15890000-3</t>
  </si>
  <si>
    <t>Ostali prehrambeni proizvodi</t>
  </si>
  <si>
    <t>15110000-2</t>
  </si>
  <si>
    <t>Meso i mesni proizvodi</t>
  </si>
  <si>
    <t>Grupa 1 - svježe meso</t>
  </si>
  <si>
    <t>Grupa2 - mesni proizvodi</t>
  </si>
  <si>
    <t>promes</t>
  </si>
  <si>
    <t>vugrinec</t>
  </si>
  <si>
    <t>3700000-8</t>
  </si>
  <si>
    <t>mandis</t>
  </si>
  <si>
    <t>GPZ</t>
  </si>
  <si>
    <t>Nabava plina</t>
  </si>
  <si>
    <t>65200000-5</t>
  </si>
  <si>
    <t>Nabava el.energije i distribucija</t>
  </si>
  <si>
    <t>HEP</t>
  </si>
  <si>
    <t>09000000-3</t>
  </si>
  <si>
    <t>Naftni derivati</t>
  </si>
  <si>
    <t>Materijal za tek.i inv. Održ.zgrade</t>
  </si>
  <si>
    <t>raimpex, bl</t>
  </si>
  <si>
    <t>39513000-1</t>
  </si>
  <si>
    <t>39512000-4</t>
  </si>
  <si>
    <t xml:space="preserve">Službena radna odjeća </t>
  </si>
  <si>
    <t>,</t>
  </si>
  <si>
    <t>188300006-</t>
  </si>
  <si>
    <t xml:space="preserve">Službena radna obuća </t>
  </si>
  <si>
    <t>Stolno rublje</t>
  </si>
  <si>
    <t>Posteljno rublje</t>
  </si>
  <si>
    <t>19520000-7</t>
  </si>
  <si>
    <t>Plastične posude</t>
  </si>
  <si>
    <t>39713000-3</t>
  </si>
  <si>
    <t>Pegle i ostala oprema za praonu</t>
  </si>
  <si>
    <t>39112000-0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</si>
  <si>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</si>
  <si>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</si>
  <si>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</si>
  <si>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</si>
  <si>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</si>
  <si>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</si>
  <si>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</si>
  <si>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</si>
  <si>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</si>
  <si>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</si>
  <si>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42968000-9</t>
  </si>
  <si>
    <t>Dozatori</t>
  </si>
  <si>
    <t>39220000-0</t>
  </si>
  <si>
    <t>Kolica za serviranje</t>
  </si>
  <si>
    <t>64213000-2</t>
  </si>
  <si>
    <t>optima</t>
  </si>
  <si>
    <t>A1</t>
  </si>
  <si>
    <t xml:space="preserve">Usluge mobilne telefonije </t>
  </si>
  <si>
    <t>39143113-1</t>
  </si>
  <si>
    <t>Tekstil u metraži</t>
  </si>
  <si>
    <t>Uređaj za označavanje odjeće korisnika</t>
  </si>
  <si>
    <t xml:space="preserve">Medicinska oprema </t>
  </si>
  <si>
    <t>kemis termoclean</t>
  </si>
  <si>
    <t>Čišćenje mastolovca</t>
  </si>
  <si>
    <t>50330000-7</t>
  </si>
  <si>
    <t>pavlić</t>
  </si>
  <si>
    <t>5080000-3</t>
  </si>
  <si>
    <t>naarudžbenica</t>
  </si>
  <si>
    <t>tesar klime</t>
  </si>
  <si>
    <t>Čiščenje ventilacije</t>
  </si>
  <si>
    <t>inspekt</t>
  </si>
  <si>
    <t>50720000-8</t>
  </si>
  <si>
    <t>Održavanje termoenergetskog postrojenja i plin. Bojlera</t>
  </si>
  <si>
    <t>is grijanje</t>
  </si>
  <si>
    <t>bleki</t>
  </si>
  <si>
    <t>e-elmes</t>
  </si>
  <si>
    <t>Održavanje kuhinske opreme</t>
  </si>
  <si>
    <t>tehno zagreb</t>
  </si>
  <si>
    <t>50310000-1</t>
  </si>
  <si>
    <t>Održavanje uredskih strojeva</t>
  </si>
  <si>
    <t>blink</t>
  </si>
  <si>
    <t>securitas hrvatska</t>
  </si>
  <si>
    <t>50750000-7</t>
  </si>
  <si>
    <t>Održavanje dizala</t>
  </si>
  <si>
    <t>dizala mihić</t>
  </si>
  <si>
    <t>Usluge održavanja zgrade</t>
  </si>
  <si>
    <t>parketar kušer</t>
  </si>
  <si>
    <t>50711000-2</t>
  </si>
  <si>
    <t>instalacije stepić</t>
  </si>
  <si>
    <t>50111000-6</t>
  </si>
  <si>
    <t>auto rad  info</t>
  </si>
  <si>
    <t>50850000-8</t>
  </si>
  <si>
    <t>Održavanje namještaja</t>
  </si>
  <si>
    <t>tapetar sinković   stolarija banek</t>
  </si>
  <si>
    <t>50421000-2</t>
  </si>
  <si>
    <t>Održavanje med. Opreme</t>
  </si>
  <si>
    <t>elektroničar</t>
  </si>
  <si>
    <t>50411000-9</t>
  </si>
  <si>
    <t>Održavanje mjernih aparata</t>
  </si>
  <si>
    <t>vaga uteg</t>
  </si>
  <si>
    <t>71632000-7</t>
  </si>
  <si>
    <t>zirs</t>
  </si>
  <si>
    <t>50700000-2</t>
  </si>
  <si>
    <t>Instalacijske usluge</t>
  </si>
  <si>
    <t>vatrozaštita zabok</t>
  </si>
  <si>
    <t>5075000-0</t>
  </si>
  <si>
    <t>65100000-4</t>
  </si>
  <si>
    <t>85000000-9</t>
  </si>
  <si>
    <t>Sistematski pregledi za starije od 50 god.</t>
  </si>
  <si>
    <t>styria  hanza media</t>
  </si>
  <si>
    <t>12 mjeseci</t>
  </si>
  <si>
    <t>79341000-6</t>
  </si>
  <si>
    <t>Oglašavanje i marketing</t>
  </si>
  <si>
    <t>nn  hrt</t>
  </si>
  <si>
    <t>90920000-2</t>
  </si>
  <si>
    <t>vodoopskrba</t>
  </si>
  <si>
    <t>90511000-2</t>
  </si>
  <si>
    <t>čistoća</t>
  </si>
  <si>
    <t>90524000-6</t>
  </si>
  <si>
    <t>remondis</t>
  </si>
  <si>
    <t>90523000-9</t>
  </si>
  <si>
    <t>Zbrinjavanje toksičnog otpada</t>
  </si>
  <si>
    <t>90513000-6</t>
  </si>
  <si>
    <t>90915000-4</t>
  </si>
  <si>
    <t>eko ata</t>
  </si>
  <si>
    <t>65000000-3</t>
  </si>
  <si>
    <t>Ostale komunalne naknade</t>
  </si>
  <si>
    <t>85147000-1</t>
  </si>
  <si>
    <t>79100000-5</t>
  </si>
  <si>
    <t>72200000-7</t>
  </si>
  <si>
    <t>Održavanje aplikacije Dogma</t>
  </si>
  <si>
    <t>50112200-5</t>
  </si>
  <si>
    <t>66515200-5</t>
  </si>
  <si>
    <t>66514110-0</t>
  </si>
  <si>
    <t>66110000-4</t>
  </si>
  <si>
    <t xml:space="preserve">12 mjeseci </t>
  </si>
  <si>
    <t>92300000-4</t>
  </si>
  <si>
    <t xml:space="preserve">Stručno usavršavanje </t>
  </si>
  <si>
    <t>03142500-3</t>
  </si>
  <si>
    <t>Jaja</t>
  </si>
  <si>
    <t>lukač</t>
  </si>
  <si>
    <t>15900000-7</t>
  </si>
  <si>
    <t>Tekuće i investicijsko održavanje</t>
  </si>
  <si>
    <t>Nefinancijska imovina</t>
  </si>
  <si>
    <t>sveukupno</t>
  </si>
  <si>
    <t>Intelektualne usluge-projekt EU</t>
  </si>
  <si>
    <t>Intelektualne usluge-projekt GC</t>
  </si>
  <si>
    <t>50112200-6</t>
  </si>
  <si>
    <t>ostale usluge projekt EU</t>
  </si>
  <si>
    <t>50111000-7</t>
  </si>
  <si>
    <t>uriho</t>
  </si>
  <si>
    <t>Stolci+noć.orm.+lampe+tel.</t>
  </si>
  <si>
    <t>Održavanje tel.centr.+sustava sestrin.</t>
  </si>
  <si>
    <t>ZA ZAPOSLENE</t>
  </si>
  <si>
    <t>Materijal za radnu terapiju ORA</t>
  </si>
  <si>
    <t>Prijedlog  Plana nabave za 2021. godinu</t>
  </si>
  <si>
    <t>tijekom godine</t>
  </si>
  <si>
    <t>1-12 mj.</t>
  </si>
  <si>
    <t>jednostavna nabava</t>
  </si>
  <si>
    <t>tijekom god.</t>
  </si>
  <si>
    <t xml:space="preserve">1-12 mj. </t>
  </si>
  <si>
    <t>12. mjeseci</t>
  </si>
  <si>
    <t>12 mj.</t>
  </si>
  <si>
    <t>6351000-2</t>
  </si>
  <si>
    <t>Službena putovanja</t>
  </si>
  <si>
    <t>prijevoz</t>
  </si>
  <si>
    <t>prestav.tijela</t>
  </si>
  <si>
    <t>ostali rashodi posl g.mreža eu</t>
  </si>
  <si>
    <t>nakn.građanima g.mreža eu</t>
  </si>
  <si>
    <t>3111+3114+3121+3132</t>
  </si>
  <si>
    <t>reprezentacija g.mreža eu</t>
  </si>
  <si>
    <t>ostale usluge eu mreža</t>
  </si>
  <si>
    <t>tekuće donacije u novcu eu mreža</t>
  </si>
  <si>
    <t>Materijal za za čišćenje</t>
  </si>
  <si>
    <t>Papirnati predmeti</t>
  </si>
  <si>
    <t xml:space="preserve">Pretplate na tisak i časop. </t>
  </si>
  <si>
    <t>Mlijeko i mliječne prerađevine</t>
  </si>
  <si>
    <t>Mlinarski proizvodi i tjestenina</t>
  </si>
  <si>
    <t>Kruh i pekarski proizvodi</t>
  </si>
  <si>
    <t>Život.i biljna ulja i masnoće</t>
  </si>
  <si>
    <t>Piće</t>
  </si>
  <si>
    <t>objedinjena nab.</t>
  </si>
  <si>
    <t xml:space="preserve">Medicinski potrošni materijal (zdrav.i hig.)  </t>
  </si>
  <si>
    <t>-G1-POTROŠNI 99200   -G2-TOALET. 35200  -G3-DEZINF. 12000</t>
  </si>
  <si>
    <t>Materijal za tek.i inv. Održ. EU projekt</t>
  </si>
  <si>
    <t>Usluge fiksnog telefona i interneta</t>
  </si>
  <si>
    <t>Održavanje diesel električnog agregata i pumpi za otpadne vode</t>
  </si>
  <si>
    <t>Održavanje električnih uređaja</t>
  </si>
  <si>
    <t>Čišćenje klima uređaja</t>
  </si>
  <si>
    <t>Tehnička kontrola-Ispitivanja oruđa za rad</t>
  </si>
  <si>
    <t>Održavanje prijevoznih sredstava-projekt EU</t>
  </si>
  <si>
    <t>Održavanje prijevoznih sredstava</t>
  </si>
  <si>
    <t>Usluge u vezi s med.otpadom</t>
  </si>
  <si>
    <t>Sanitarna zaštita-Deratizacija i dezinsekcija</t>
  </si>
  <si>
    <t>Distribucija vode</t>
  </si>
  <si>
    <t>Odvoz otpada</t>
  </si>
  <si>
    <t>Dimnjačarske usluge</t>
  </si>
  <si>
    <t>Usluge  obrade i zbrinjavanja neopasnih otpadaka i neopasnog otpada</t>
  </si>
  <si>
    <t>Zdravstvena kontrola radnika</t>
  </si>
  <si>
    <t>Intelektualne usluge-pravne usluge</t>
  </si>
  <si>
    <t xml:space="preserve">Registracija  vozila </t>
  </si>
  <si>
    <t>Usluge osiguranja radnika</t>
  </si>
  <si>
    <t>Usluge osiguranja imovine</t>
  </si>
  <si>
    <t>Zdravstvena kontrola prehrane</t>
  </si>
  <si>
    <t xml:space="preserve">Usluge osiguranja vozila </t>
  </si>
  <si>
    <t>Zatezne kamate</t>
  </si>
  <si>
    <t>Usluge kult.zabav. potreba</t>
  </si>
  <si>
    <t>Računalna oprema</t>
  </si>
  <si>
    <t>Računalni programi</t>
  </si>
  <si>
    <t>Osobni automobil za potrebe GC</t>
  </si>
  <si>
    <t>30170000-1</t>
  </si>
  <si>
    <t>48443000-5</t>
  </si>
  <si>
    <t>34110000-1</t>
  </si>
  <si>
    <t>Proizvodi za osobnu higijenu,zaštitna oprema, dezinficijensi</t>
  </si>
  <si>
    <t>nabava podijeljena u grupe</t>
  </si>
  <si>
    <t>ne</t>
  </si>
  <si>
    <t>da</t>
  </si>
  <si>
    <t>Narudžbenica</t>
  </si>
  <si>
    <t>POVEĆANA JE STAVKA 15 Proizvodi za čišćenje i poliranje ZA 3.000,00, A UMANJENA JE STAVKA  100 SLUŽBENA PUTOVANJA ZA 3000,00</t>
  </si>
  <si>
    <t>UGOVOR BEZ PDV</t>
  </si>
  <si>
    <t>UGOVOR S PDV</t>
  </si>
  <si>
    <t>SAPONIA DD</t>
  </si>
  <si>
    <t>DOBAVLJAČ</t>
  </si>
  <si>
    <t>ZIRS</t>
  </si>
  <si>
    <t>TIN.US. G.M.</t>
  </si>
  <si>
    <t>ŽITNJAK</t>
  </si>
  <si>
    <t>KLARA</t>
  </si>
  <si>
    <t>SANATIO</t>
  </si>
  <si>
    <t>AGROVIR</t>
  </si>
  <si>
    <t>AGRO VIR</t>
  </si>
  <si>
    <t>ZVIJEZDA</t>
  </si>
  <si>
    <t>MANDIS-POTROŠNI</t>
  </si>
  <si>
    <t>MANDIS-ANTISEP+DEZINF</t>
  </si>
  <si>
    <t>MANDIS-TOALETNI</t>
  </si>
  <si>
    <t>POVEĆANA JE STAVKA 33 Materijal za tek.i inv. Održ.zgrade ZA 7900,00, A UMANJENA JE STAVKA 32 MEDICINSKI -TOALETNI MATERIJAL ZA 7900,00</t>
  </si>
  <si>
    <t>1 IZMJENA 2/21</t>
  </si>
  <si>
    <t xml:space="preserve">1. izmjena </t>
  </si>
  <si>
    <t>POVEĆANA JE STAVKA 71 usluge čišćenja ventilacije za 4.500,00 a UMANJENA JE STAVKA 50 usluge mobilne telefonije za isti iznos.</t>
  </si>
  <si>
    <t>URIHO</t>
  </si>
  <si>
    <t>APLIKATA</t>
  </si>
  <si>
    <t>VINDIJA</t>
  </si>
  <si>
    <t>INA</t>
  </si>
  <si>
    <t>ENEL DIO           BLINK  DIO</t>
  </si>
  <si>
    <t>18780     18000</t>
  </si>
  <si>
    <t>23475     22500</t>
  </si>
  <si>
    <t>SECURITAS HRVATSKA</t>
  </si>
  <si>
    <t>MATIĆ I PARTNERI   Hrvoje Matić dr.</t>
  </si>
  <si>
    <t>6000     500/sjed.</t>
  </si>
  <si>
    <t>7500      500+dopr+por</t>
  </si>
  <si>
    <t>kgvh eko-nar.</t>
  </si>
  <si>
    <t>POVEĆANA JE STAVKA 79 Tehnička kontrola-Ispitivanja oruđa za rad ZA 11900,00 A UMANJENA JE STAVKA 32 MEDICINSKI -TOALETNI MATERIJAL ZA 11900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</si>
</sst>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Fill="1"/>
    <xf numFmtId="0" fontId="0" fillId="0" borderId="0" xfId="0" applyFill="1"/>
    <xf numFmtId="4" fontId="0" fillId="0" borderId="0" xfId="0" applyNumberFormat="1" applyFill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/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wrapText="1"/>
    </xf>
    <xf numFmtId="4" fontId="6" fillId="2" borderId="0" xfId="1" applyNumberFormat="1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/>
    <xf numFmtId="0" fontId="8" fillId="0" borderId="1" xfId="0" applyFont="1" applyFill="1" applyBorder="1"/>
    <xf numFmtId="0" fontId="9" fillId="0" borderId="1" xfId="0" applyFont="1" applyFill="1" applyBorder="1"/>
    <xf numFmtId="4" fontId="10" fillId="0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Fill="1" applyBorder="1"/>
    <xf numFmtId="14" fontId="6" fillId="0" borderId="1" xfId="0" applyNumberFormat="1" applyFont="1" applyFill="1" applyBorder="1"/>
    <xf numFmtId="4" fontId="6" fillId="0" borderId="1" xfId="2" applyNumberFormat="1" applyFont="1" applyFill="1" applyBorder="1"/>
    <xf numFmtId="0" fontId="6" fillId="0" borderId="1" xfId="2" applyFont="1" applyFill="1" applyBorder="1"/>
    <xf numFmtId="4" fontId="7" fillId="0" borderId="1" xfId="0" applyNumberFormat="1" applyFont="1" applyFill="1" applyBorder="1" applyAlignment="1">
      <alignment wrapText="1"/>
    </xf>
    <xf numFmtId="4" fontId="6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6" fillId="0" borderId="2" xfId="0" applyFont="1" applyFill="1" applyBorder="1"/>
    <xf numFmtId="4" fontId="6" fillId="0" borderId="2" xfId="0" applyNumberFormat="1" applyFont="1" applyFill="1" applyBorder="1"/>
    <xf numFmtId="14" fontId="6" fillId="0" borderId="2" xfId="0" applyNumberFormat="1" applyFont="1" applyFill="1" applyBorder="1"/>
    <xf numFmtId="4" fontId="11" fillId="0" borderId="1" xfId="0" applyNumberFormat="1" applyFont="1" applyFill="1" applyBorder="1"/>
    <xf numFmtId="4" fontId="12" fillId="0" borderId="0" xfId="0" applyNumberFormat="1" applyFont="1" applyFill="1"/>
    <xf numFmtId="4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distributed" wrapText="1"/>
    </xf>
    <xf numFmtId="0" fontId="8" fillId="4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right"/>
    </xf>
    <xf numFmtId="0" fontId="8" fillId="4" borderId="0" xfId="0" applyFont="1" applyFill="1" applyBorder="1"/>
    <xf numFmtId="0" fontId="13" fillId="0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15" fillId="0" borderId="1" xfId="0" applyFont="1" applyFill="1" applyBorder="1" applyAlignment="1">
      <alignment horizontal="left" wrapText="1"/>
    </xf>
    <xf numFmtId="4" fontId="15" fillId="0" borderId="1" xfId="0" applyNumberFormat="1" applyFont="1" applyFill="1" applyBorder="1"/>
    <xf numFmtId="0" fontId="15" fillId="0" borderId="1" xfId="0" applyFont="1" applyFill="1" applyBorder="1" applyAlignment="1">
      <alignment wrapText="1"/>
    </xf>
    <xf numFmtId="14" fontId="15" fillId="0" borderId="1" xfId="0" applyNumberFormat="1" applyFont="1" applyFill="1" applyBorder="1" applyAlignment="1">
      <alignment wrapText="1"/>
    </xf>
    <xf numFmtId="14" fontId="15" fillId="0" borderId="1" xfId="0" applyNumberFormat="1" applyFont="1" applyFill="1" applyBorder="1"/>
    <xf numFmtId="0" fontId="15" fillId="0" borderId="1" xfId="0" applyFont="1" applyFill="1" applyBorder="1" applyAlignment="1" applyProtection="1">
      <alignment wrapText="1" shrinkToFi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16" fillId="0" borderId="0" xfId="0" applyNumberFormat="1" applyFont="1"/>
    <xf numFmtId="4" fontId="6" fillId="2" borderId="0" xfId="1" applyNumberFormat="1" applyFont="1" applyAlignment="1">
      <alignment horizontal="center"/>
    </xf>
    <xf numFmtId="0" fontId="5" fillId="0" borderId="1" xfId="0" applyFont="1" applyFill="1" applyBorder="1" applyAlignment="1">
      <alignment wrapText="1"/>
    </xf>
    <xf numFmtId="14" fontId="17" fillId="0" borderId="1" xfId="0" applyNumberFormat="1" applyFont="1" applyFill="1" applyBorder="1" applyAlignment="1">
      <alignment wrapText="1"/>
    </xf>
    <xf numFmtId="164" fontId="6" fillId="0" borderId="0" xfId="0" applyNumberFormat="1" applyFont="1" applyAlignment="1">
      <alignment wrapText="1"/>
    </xf>
    <xf numFmtId="0" fontId="6" fillId="5" borderId="1" xfId="0" applyFont="1" applyFill="1" applyBorder="1"/>
    <xf numFmtId="0" fontId="8" fillId="4" borderId="3" xfId="0" applyFont="1" applyFill="1" applyBorder="1"/>
    <xf numFmtId="0" fontId="3" fillId="0" borderId="1" xfId="0" applyFont="1" applyBorder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/>
    <xf numFmtId="14" fontId="15" fillId="0" borderId="1" xfId="0" applyNumberFormat="1" applyFont="1" applyFill="1" applyBorder="1" applyAlignment="1"/>
    <xf numFmtId="0" fontId="0" fillId="0" borderId="0" xfId="0" applyAlignment="1"/>
    <xf numFmtId="0" fontId="9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14" fontId="5" fillId="0" borderId="1" xfId="0" applyNumberFormat="1" applyFont="1" applyFill="1" applyBorder="1"/>
    <xf numFmtId="0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/>
    </xf>
    <xf numFmtId="4" fontId="6" fillId="2" borderId="0" xfId="1" applyNumberFormat="1" applyFont="1" applyAlignment="1">
      <alignment horizontal="center"/>
    </xf>
    <xf numFmtId="0" fontId="18" fillId="0" borderId="6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4" fontId="6" fillId="6" borderId="1" xfId="0" applyNumberFormat="1" applyFont="1" applyFill="1" applyBorder="1"/>
    <xf numFmtId="4" fontId="5" fillId="6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/>
    <xf numFmtId="0" fontId="18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18" fillId="0" borderId="1" xfId="0" applyFont="1" applyFill="1" applyBorder="1"/>
    <xf numFmtId="0" fontId="17" fillId="0" borderId="1" xfId="0" applyFont="1" applyFill="1" applyBorder="1"/>
    <xf numFmtId="0" fontId="17" fillId="0" borderId="1" xfId="0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 wrapText="1"/>
    </xf>
    <xf numFmtId="0" fontId="16" fillId="0" borderId="1" xfId="0" applyFont="1" applyBorder="1"/>
    <xf numFmtId="0" fontId="5" fillId="0" borderId="2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distributed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4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Fill="1" applyBorder="1"/>
    <xf numFmtId="4" fontId="5" fillId="0" borderId="1" xfId="0" applyNumberFormat="1" applyFont="1" applyFill="1" applyBorder="1" applyAlignment="1">
      <alignment wrapText="1"/>
    </xf>
    <xf numFmtId="4" fontId="6" fillId="0" borderId="0" xfId="0" applyNumberFormat="1" applyFont="1" applyFill="1"/>
    <xf numFmtId="4" fontId="6" fillId="0" borderId="0" xfId="1" applyNumberFormat="1" applyFont="1" applyFill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left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/>
    <xf numFmtId="0" fontId="6" fillId="2" borderId="0" xfId="1" applyFont="1" applyAlignment="1">
      <alignment horizontal="center"/>
    </xf>
    <xf numFmtId="4" fontId="6" fillId="2" borderId="0" xfId="1" applyNumberFormat="1" applyFont="1" applyAlignment="1">
      <alignment horizontal="center"/>
    </xf>
    <xf numFmtId="0" fontId="6" fillId="0" borderId="0" xfId="0" applyFont="1" applyAlignment="1"/>
    <xf numFmtId="164" fontId="6" fillId="0" borderId="0" xfId="0" applyNumberFormat="1" applyFont="1" applyAlignment="1">
      <alignment wrapText="1"/>
    </xf>
  </cellXfs>
  <cellStyles count="3">
    <cellStyle name="Dobro" xfId="1" builtinId="26"/>
    <cellStyle name="Loše" xfId="2" builtinId="27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zoomScale="90" zoomScaleNormal="90" zoomScalePageLayoutView="75" workbookViewId="0">
      <selection activeCell="L12" sqref="L12"/>
    </sheetView>
  </sheetViews>
  <sheetFormatPr defaultRowHeight="14.4" x14ac:dyDescent="0.3"/>
  <cols>
    <col min="2" max="2" width="11.109375" customWidth="1"/>
    <col min="3" max="3" width="30.6640625" style="2" customWidth="1"/>
    <col min="4" max="4" width="7.6640625" customWidth="1"/>
    <col min="5" max="5" width="16.109375" style="1" customWidth="1"/>
    <col min="6" max="6" width="16.33203125" style="1" customWidth="1"/>
    <col min="7" max="7" width="13" customWidth="1"/>
    <col min="8" max="8" width="14.33203125" style="2" customWidth="1"/>
    <col min="9" max="9" width="12.109375" customWidth="1"/>
    <col min="10" max="10" width="14.5546875" customWidth="1"/>
    <col min="11" max="11" width="11.44140625" customWidth="1"/>
    <col min="12" max="12" width="14.5546875" customWidth="1"/>
    <col min="13" max="13" width="11" bestFit="1" customWidth="1"/>
  </cols>
  <sheetData>
    <row r="1" spans="1:14" x14ac:dyDescent="0.3">
      <c r="A1" s="12"/>
      <c r="B1" s="131" t="s">
        <v>65</v>
      </c>
      <c r="C1" s="131"/>
      <c r="D1" s="12"/>
      <c r="E1" s="13"/>
      <c r="F1" s="13"/>
      <c r="G1" s="12"/>
      <c r="H1" s="14"/>
      <c r="I1" s="12"/>
      <c r="J1" s="12"/>
      <c r="K1" s="3"/>
    </row>
    <row r="2" spans="1:14" x14ac:dyDescent="0.3">
      <c r="A2" s="12"/>
      <c r="B2" s="131" t="s">
        <v>66</v>
      </c>
      <c r="C2" s="131"/>
      <c r="D2" s="12"/>
      <c r="E2" s="13"/>
      <c r="F2" s="13"/>
      <c r="G2" s="12"/>
      <c r="H2" s="14"/>
      <c r="I2" s="12"/>
      <c r="J2" s="12"/>
      <c r="K2" s="3"/>
    </row>
    <row r="3" spans="1:14" ht="1.5" customHeight="1" x14ac:dyDescent="0.3">
      <c r="A3" s="12"/>
      <c r="B3" s="132"/>
      <c r="C3" s="132"/>
      <c r="D3" s="132"/>
      <c r="E3" s="132"/>
      <c r="F3" s="132"/>
      <c r="G3" s="132"/>
      <c r="H3" s="14"/>
      <c r="I3" s="12"/>
      <c r="J3" s="12"/>
      <c r="K3" s="3"/>
    </row>
    <row r="4" spans="1:14" x14ac:dyDescent="0.3">
      <c r="A4" s="12"/>
      <c r="B4" s="12"/>
      <c r="C4" s="129" t="s">
        <v>248</v>
      </c>
      <c r="D4" s="129"/>
      <c r="E4" s="130"/>
      <c r="F4" s="15"/>
      <c r="G4" s="12"/>
      <c r="H4" s="14"/>
      <c r="I4" s="12"/>
      <c r="J4" s="12"/>
      <c r="K4" s="3"/>
    </row>
    <row r="5" spans="1:14" x14ac:dyDescent="0.3">
      <c r="A5" s="12"/>
      <c r="B5" s="12"/>
      <c r="C5" s="14"/>
      <c r="D5" s="12"/>
      <c r="E5" s="13"/>
      <c r="F5" s="13"/>
      <c r="G5" s="12"/>
      <c r="H5" s="14"/>
      <c r="I5" s="12"/>
      <c r="J5" s="12"/>
      <c r="K5" s="3"/>
    </row>
    <row r="6" spans="1:14" x14ac:dyDescent="0.3">
      <c r="A6" s="16"/>
      <c r="B6" s="16"/>
      <c r="C6" s="17">
        <v>1</v>
      </c>
      <c r="D6" s="18">
        <v>2</v>
      </c>
      <c r="E6" s="19">
        <v>4</v>
      </c>
      <c r="F6" s="19"/>
      <c r="G6" s="18">
        <v>5</v>
      </c>
      <c r="H6" s="17">
        <v>6</v>
      </c>
      <c r="I6" s="18">
        <v>7</v>
      </c>
      <c r="J6" s="18">
        <v>8</v>
      </c>
      <c r="K6" s="3" t="s">
        <v>77</v>
      </c>
      <c r="L6" t="s">
        <v>78</v>
      </c>
    </row>
    <row r="7" spans="1:14" ht="71.25" customHeight="1" x14ac:dyDescent="0.3">
      <c r="A7" s="20" t="s">
        <v>0</v>
      </c>
      <c r="B7" s="20" t="s">
        <v>8</v>
      </c>
      <c r="C7" s="20" t="s">
        <v>1</v>
      </c>
      <c r="D7" s="20" t="s">
        <v>2</v>
      </c>
      <c r="E7" s="21" t="s">
        <v>70</v>
      </c>
      <c r="F7" s="21" t="s">
        <v>71</v>
      </c>
      <c r="G7" s="20" t="s">
        <v>3</v>
      </c>
      <c r="H7" s="20" t="s">
        <v>4</v>
      </c>
      <c r="I7" s="20" t="s">
        <v>5</v>
      </c>
      <c r="J7" s="20" t="s">
        <v>6</v>
      </c>
      <c r="K7" s="3"/>
    </row>
    <row r="8" spans="1:14" ht="36" customHeight="1" x14ac:dyDescent="0.3">
      <c r="A8" s="63">
        <v>3211</v>
      </c>
      <c r="B8" s="60" t="s">
        <v>256</v>
      </c>
      <c r="C8" s="60" t="s">
        <v>257</v>
      </c>
      <c r="D8" s="60">
        <v>100</v>
      </c>
      <c r="E8" s="61">
        <v>10000</v>
      </c>
      <c r="F8" s="61">
        <v>10000</v>
      </c>
      <c r="G8" s="60" t="s">
        <v>56</v>
      </c>
      <c r="H8" s="60" t="s">
        <v>56</v>
      </c>
      <c r="I8" s="60" t="s">
        <v>249</v>
      </c>
      <c r="J8" s="20"/>
      <c r="K8" s="3"/>
    </row>
    <row r="9" spans="1:14" ht="25.5" customHeight="1" x14ac:dyDescent="0.3">
      <c r="A9" s="59"/>
      <c r="B9" s="60"/>
      <c r="C9" s="60"/>
      <c r="D9" s="60"/>
      <c r="E9" s="62">
        <v>10000</v>
      </c>
      <c r="F9" s="62">
        <v>10000</v>
      </c>
      <c r="G9" s="60"/>
      <c r="H9" s="60"/>
      <c r="I9" s="60"/>
      <c r="J9" s="20"/>
      <c r="K9" s="3"/>
    </row>
    <row r="10" spans="1:14" ht="21" x14ac:dyDescent="0.4">
      <c r="A10" s="46">
        <v>3213</v>
      </c>
      <c r="B10" s="22"/>
      <c r="C10" s="35" t="s">
        <v>230</v>
      </c>
      <c r="D10" s="22"/>
      <c r="E10" s="24"/>
      <c r="F10" s="24"/>
      <c r="G10" s="22"/>
      <c r="H10" s="23"/>
      <c r="I10" s="22"/>
      <c r="J10" s="22"/>
      <c r="K10" s="6"/>
      <c r="L10" s="7"/>
      <c r="M10" s="7"/>
      <c r="N10" s="7"/>
    </row>
    <row r="11" spans="1:14" x14ac:dyDescent="0.3">
      <c r="B11" s="22" t="s">
        <v>67</v>
      </c>
      <c r="C11" s="42" t="s">
        <v>15</v>
      </c>
      <c r="D11" s="22">
        <v>47</v>
      </c>
      <c r="E11" s="24">
        <v>8000</v>
      </c>
      <c r="F11" s="24">
        <f>E11*1.25</f>
        <v>10000</v>
      </c>
      <c r="G11" s="26"/>
      <c r="H11" s="22" t="s">
        <v>79</v>
      </c>
      <c r="I11" s="22" t="s">
        <v>249</v>
      </c>
      <c r="J11" s="22"/>
      <c r="K11" s="6"/>
      <c r="L11" s="7"/>
      <c r="M11" s="7"/>
      <c r="N11" s="7"/>
    </row>
    <row r="12" spans="1:14" x14ac:dyDescent="0.3">
      <c r="A12" s="22"/>
      <c r="B12" s="22" t="s">
        <v>68</v>
      </c>
      <c r="C12" s="42" t="s">
        <v>69</v>
      </c>
      <c r="D12" s="22">
        <v>48</v>
      </c>
      <c r="E12" s="24">
        <v>4000</v>
      </c>
      <c r="F12" s="24">
        <f>E12*1.25</f>
        <v>5000</v>
      </c>
      <c r="G12" s="26"/>
      <c r="H12" s="23" t="s">
        <v>56</v>
      </c>
      <c r="I12" s="22" t="s">
        <v>249</v>
      </c>
      <c r="J12" s="22"/>
      <c r="K12" s="6"/>
      <c r="L12" s="7"/>
      <c r="M12" s="7"/>
      <c r="N12" s="7"/>
    </row>
    <row r="13" spans="1:14" ht="21" x14ac:dyDescent="0.4">
      <c r="A13" s="22"/>
      <c r="B13" s="22"/>
      <c r="C13" s="42"/>
      <c r="D13" s="22"/>
      <c r="E13" s="27">
        <f>SUM(E11:E12)</f>
        <v>12000</v>
      </c>
      <c r="F13" s="27">
        <f>SUM(F11:F12)</f>
        <v>15000</v>
      </c>
      <c r="G13" s="23"/>
      <c r="H13" s="23"/>
      <c r="I13" s="22"/>
      <c r="J13" s="22"/>
      <c r="K13" s="6"/>
      <c r="L13" s="7"/>
      <c r="M13" s="7"/>
      <c r="N13" s="7"/>
    </row>
    <row r="14" spans="1:14" ht="26.25" customHeight="1" x14ac:dyDescent="0.4">
      <c r="A14" s="46">
        <v>3221</v>
      </c>
      <c r="B14" s="28"/>
      <c r="C14" s="35" t="s">
        <v>7</v>
      </c>
      <c r="D14" s="28"/>
      <c r="E14" s="29"/>
      <c r="F14" s="29"/>
      <c r="G14" s="22"/>
      <c r="H14" s="23"/>
      <c r="I14" s="22"/>
      <c r="J14" s="22"/>
      <c r="K14" s="6"/>
      <c r="L14" s="7"/>
      <c r="M14" s="7"/>
      <c r="N14" s="7"/>
    </row>
    <row r="15" spans="1:14" x14ac:dyDescent="0.3">
      <c r="A15" s="22"/>
      <c r="B15" s="22" t="s">
        <v>9</v>
      </c>
      <c r="C15" s="42" t="s">
        <v>10</v>
      </c>
      <c r="D15" s="22">
        <v>26</v>
      </c>
      <c r="E15" s="24">
        <v>39597.730000000003</v>
      </c>
      <c r="F15" s="24">
        <f t="shared" ref="F15:F16" si="0">E15*1.25</f>
        <v>49497.162500000006</v>
      </c>
      <c r="G15" s="22" t="s">
        <v>50</v>
      </c>
      <c r="H15" s="23" t="s">
        <v>14</v>
      </c>
      <c r="I15" s="30" t="s">
        <v>250</v>
      </c>
      <c r="J15" s="30" t="s">
        <v>42</v>
      </c>
      <c r="K15" s="6" t="s">
        <v>76</v>
      </c>
      <c r="L15" s="7">
        <v>49497.16</v>
      </c>
      <c r="M15" s="7"/>
      <c r="N15" s="7"/>
    </row>
    <row r="16" spans="1:14" x14ac:dyDescent="0.3">
      <c r="A16" s="22"/>
      <c r="B16" s="22" t="s">
        <v>35</v>
      </c>
      <c r="C16" s="42" t="s">
        <v>266</v>
      </c>
      <c r="D16" s="22">
        <v>24</v>
      </c>
      <c r="E16" s="24">
        <v>36691.53</v>
      </c>
      <c r="F16" s="24">
        <f t="shared" si="0"/>
        <v>45864.412499999999</v>
      </c>
      <c r="G16" s="22" t="s">
        <v>51</v>
      </c>
      <c r="H16" s="23" t="s">
        <v>14</v>
      </c>
      <c r="I16" s="30" t="s">
        <v>250</v>
      </c>
      <c r="J16" s="30" t="s">
        <v>42</v>
      </c>
      <c r="K16" s="6" t="s">
        <v>80</v>
      </c>
      <c r="L16" s="7">
        <v>45864.41</v>
      </c>
      <c r="M16" s="7"/>
      <c r="N16" s="7"/>
    </row>
    <row r="17" spans="1:16" x14ac:dyDescent="0.3">
      <c r="A17" s="22"/>
      <c r="B17" s="22" t="s">
        <v>73</v>
      </c>
      <c r="C17" s="42" t="s">
        <v>74</v>
      </c>
      <c r="D17" s="22">
        <v>15</v>
      </c>
      <c r="E17" s="24">
        <v>150000</v>
      </c>
      <c r="F17" s="24">
        <v>190000</v>
      </c>
      <c r="G17" s="22" t="s">
        <v>51</v>
      </c>
      <c r="H17" s="23" t="s">
        <v>14</v>
      </c>
      <c r="I17" s="30" t="s">
        <v>250</v>
      </c>
      <c r="J17" s="30" t="s">
        <v>42</v>
      </c>
      <c r="K17" s="6" t="s">
        <v>75</v>
      </c>
      <c r="L17" s="7">
        <v>190448.8</v>
      </c>
      <c r="M17" s="7"/>
      <c r="N17" s="7"/>
    </row>
    <row r="18" spans="1:16" x14ac:dyDescent="0.3">
      <c r="A18" s="22"/>
      <c r="B18" s="22" t="s">
        <v>35</v>
      </c>
      <c r="C18" s="42" t="s">
        <v>267</v>
      </c>
      <c r="D18" s="22">
        <v>25</v>
      </c>
      <c r="E18" s="31">
        <v>44920.5</v>
      </c>
      <c r="F18" s="24">
        <f>E18*1.25</f>
        <v>56150.625</v>
      </c>
      <c r="G18" s="22" t="s">
        <v>51</v>
      </c>
      <c r="H18" s="23" t="s">
        <v>14</v>
      </c>
      <c r="I18" s="30" t="s">
        <v>250</v>
      </c>
      <c r="J18" s="30" t="s">
        <v>42</v>
      </c>
      <c r="K18" s="6" t="s">
        <v>81</v>
      </c>
      <c r="L18" s="7">
        <v>56150.63</v>
      </c>
      <c r="M18" s="7"/>
      <c r="N18" s="7"/>
    </row>
    <row r="19" spans="1:16" x14ac:dyDescent="0.3">
      <c r="A19" s="22"/>
      <c r="B19" s="22" t="s">
        <v>82</v>
      </c>
      <c r="C19" s="42" t="s">
        <v>268</v>
      </c>
      <c r="D19" s="22">
        <v>27</v>
      </c>
      <c r="E19" s="24">
        <v>13600</v>
      </c>
      <c r="F19" s="24">
        <v>17000</v>
      </c>
      <c r="G19" s="22"/>
      <c r="H19" s="23"/>
      <c r="I19" s="30"/>
      <c r="J19" s="30"/>
      <c r="K19" s="6" t="s">
        <v>202</v>
      </c>
      <c r="L19" s="7"/>
      <c r="M19" s="7"/>
      <c r="N19" s="7"/>
    </row>
    <row r="20" spans="1:16" ht="27.6" x14ac:dyDescent="0.3">
      <c r="A20" s="50"/>
      <c r="B20" s="52" t="s">
        <v>72</v>
      </c>
      <c r="C20" s="53" t="s">
        <v>11</v>
      </c>
      <c r="D20" s="52">
        <v>31</v>
      </c>
      <c r="E20" s="54">
        <v>77500</v>
      </c>
      <c r="F20" s="54">
        <f>E20*1.05</f>
        <v>81375</v>
      </c>
      <c r="G20" s="52" t="s">
        <v>274</v>
      </c>
      <c r="H20" s="55" t="s">
        <v>52</v>
      </c>
      <c r="I20" s="56" t="s">
        <v>48</v>
      </c>
      <c r="J20" s="57" t="s">
        <v>53</v>
      </c>
      <c r="K20" s="6"/>
      <c r="L20" s="7"/>
      <c r="M20" s="7"/>
      <c r="N20" s="7"/>
    </row>
    <row r="21" spans="1:16" ht="27.6" x14ac:dyDescent="0.3">
      <c r="A21" s="69"/>
      <c r="B21" s="22" t="s">
        <v>38</v>
      </c>
      <c r="C21" s="42" t="s">
        <v>64</v>
      </c>
      <c r="D21" s="22">
        <v>49</v>
      </c>
      <c r="E21" s="24">
        <v>100000</v>
      </c>
      <c r="F21" s="24">
        <f>E21*1.25</f>
        <v>125000</v>
      </c>
      <c r="G21" s="22" t="s">
        <v>51</v>
      </c>
      <c r="H21" s="23" t="s">
        <v>14</v>
      </c>
      <c r="I21" s="30" t="s">
        <v>250</v>
      </c>
      <c r="J21" s="30" t="s">
        <v>42</v>
      </c>
      <c r="K21" s="6"/>
      <c r="L21" s="7"/>
      <c r="M21" s="7"/>
      <c r="N21" s="7"/>
      <c r="O21" s="7"/>
    </row>
    <row r="22" spans="1:16" ht="21" x14ac:dyDescent="0.4">
      <c r="A22" s="22"/>
      <c r="B22" s="22"/>
      <c r="C22" s="42"/>
      <c r="D22" s="22"/>
      <c r="E22" s="27">
        <f>SUM(E15:E21)</f>
        <v>462309.76</v>
      </c>
      <c r="F22" s="27">
        <v>558000</v>
      </c>
      <c r="G22" s="22"/>
      <c r="H22" s="23"/>
      <c r="I22" s="30"/>
      <c r="J22" s="30"/>
      <c r="K22" s="6" t="s">
        <v>83</v>
      </c>
      <c r="L22" s="7"/>
      <c r="M22" s="7"/>
      <c r="N22" s="7"/>
      <c r="O22" s="7"/>
    </row>
    <row r="23" spans="1:16" ht="21" x14ac:dyDescent="0.4">
      <c r="A23" s="46">
        <v>3222</v>
      </c>
      <c r="B23" s="28"/>
      <c r="C23" s="35" t="s">
        <v>12</v>
      </c>
      <c r="D23" s="22"/>
      <c r="E23" s="29"/>
      <c r="F23" s="29"/>
      <c r="G23" s="22"/>
      <c r="H23" s="23"/>
      <c r="I23" s="30"/>
      <c r="J23" s="30"/>
      <c r="K23" s="6"/>
      <c r="L23" s="7"/>
      <c r="M23" s="7"/>
      <c r="N23" s="7"/>
      <c r="O23" s="7"/>
      <c r="P23">
        <v>261966</v>
      </c>
    </row>
    <row r="24" spans="1:16" ht="21" customHeight="1" x14ac:dyDescent="0.3">
      <c r="A24" s="51"/>
      <c r="B24" s="52" t="s">
        <v>36</v>
      </c>
      <c r="C24" s="53" t="s">
        <v>269</v>
      </c>
      <c r="D24" s="52">
        <v>4</v>
      </c>
      <c r="E24" s="54">
        <v>400000</v>
      </c>
      <c r="F24" s="54">
        <v>500000</v>
      </c>
      <c r="G24" s="52" t="s">
        <v>274</v>
      </c>
      <c r="H24" s="55" t="s">
        <v>44</v>
      </c>
      <c r="I24" s="56" t="s">
        <v>48</v>
      </c>
      <c r="J24" s="57" t="s">
        <v>53</v>
      </c>
      <c r="K24" s="6" t="s">
        <v>84</v>
      </c>
      <c r="L24" s="7">
        <v>470000</v>
      </c>
      <c r="M24" s="7"/>
      <c r="N24" s="7"/>
      <c r="P24">
        <v>14</v>
      </c>
    </row>
    <row r="25" spans="1:16" x14ac:dyDescent="0.3">
      <c r="A25" s="22"/>
      <c r="B25" s="22" t="s">
        <v>85</v>
      </c>
      <c r="C25" s="43" t="s">
        <v>270</v>
      </c>
      <c r="D25" s="32">
        <v>3</v>
      </c>
      <c r="E25" s="31">
        <v>80000</v>
      </c>
      <c r="F25" s="31">
        <v>100000</v>
      </c>
      <c r="G25" s="22" t="s">
        <v>51</v>
      </c>
      <c r="H25" s="23" t="s">
        <v>14</v>
      </c>
      <c r="I25" s="30" t="s">
        <v>250</v>
      </c>
      <c r="J25" s="30" t="s">
        <v>42</v>
      </c>
      <c r="K25" s="6" t="s">
        <v>86</v>
      </c>
      <c r="L25" s="7">
        <v>93487.98</v>
      </c>
      <c r="M25" s="7"/>
      <c r="N25" s="7"/>
      <c r="P25">
        <f>P23/P24</f>
        <v>18711.857142857141</v>
      </c>
    </row>
    <row r="26" spans="1:16" ht="41.4" x14ac:dyDescent="0.3">
      <c r="A26" s="22"/>
      <c r="B26" s="52" t="s">
        <v>89</v>
      </c>
      <c r="C26" s="53" t="s">
        <v>271</v>
      </c>
      <c r="D26" s="52">
        <v>1</v>
      </c>
      <c r="E26" s="54">
        <v>253000</v>
      </c>
      <c r="F26" s="54">
        <v>275000</v>
      </c>
      <c r="G26" s="52" t="s">
        <v>274</v>
      </c>
      <c r="H26" s="58" t="s">
        <v>44</v>
      </c>
      <c r="I26" s="56" t="s">
        <v>48</v>
      </c>
      <c r="J26" s="57" t="s">
        <v>53</v>
      </c>
      <c r="K26" s="6" t="s">
        <v>86</v>
      </c>
      <c r="L26" s="7">
        <v>167345.97</v>
      </c>
      <c r="M26" s="8"/>
      <c r="N26" s="7"/>
    </row>
    <row r="27" spans="1:16" x14ac:dyDescent="0.3">
      <c r="A27" s="22"/>
      <c r="B27" s="22" t="s">
        <v>87</v>
      </c>
      <c r="C27" s="23" t="s">
        <v>272</v>
      </c>
      <c r="D27" s="22">
        <v>13</v>
      </c>
      <c r="E27" s="24">
        <v>88500</v>
      </c>
      <c r="F27" s="24">
        <v>100000</v>
      </c>
      <c r="G27" s="22" t="s">
        <v>51</v>
      </c>
      <c r="H27" s="23" t="s">
        <v>14</v>
      </c>
      <c r="I27" s="30" t="s">
        <v>250</v>
      </c>
      <c r="J27" s="30" t="s">
        <v>42</v>
      </c>
      <c r="K27" s="6" t="s">
        <v>88</v>
      </c>
      <c r="L27" s="7">
        <v>86483</v>
      </c>
      <c r="M27" s="7"/>
      <c r="N27" s="7"/>
    </row>
    <row r="28" spans="1:16" ht="41.4" x14ac:dyDescent="0.3">
      <c r="A28" s="22"/>
      <c r="B28" s="52" t="s">
        <v>90</v>
      </c>
      <c r="C28" s="53" t="s">
        <v>46</v>
      </c>
      <c r="D28" s="52">
        <v>9</v>
      </c>
      <c r="E28" s="54">
        <v>120000</v>
      </c>
      <c r="F28" s="54">
        <v>150000</v>
      </c>
      <c r="G28" s="52" t="s">
        <v>274</v>
      </c>
      <c r="H28" s="55" t="s">
        <v>44</v>
      </c>
      <c r="I28" s="56" t="s">
        <v>49</v>
      </c>
      <c r="J28" s="57" t="s">
        <v>53</v>
      </c>
      <c r="K28" s="9" t="s">
        <v>92</v>
      </c>
      <c r="L28" s="10" t="s">
        <v>93</v>
      </c>
      <c r="M28" s="7"/>
      <c r="N28" s="7"/>
    </row>
    <row r="29" spans="1:16" x14ac:dyDescent="0.3">
      <c r="A29" s="22"/>
      <c r="B29" s="22" t="s">
        <v>95</v>
      </c>
      <c r="C29" s="42" t="s">
        <v>94</v>
      </c>
      <c r="D29" s="22">
        <v>8</v>
      </c>
      <c r="E29" s="24">
        <v>149257.1</v>
      </c>
      <c r="F29" s="24">
        <v>184973.9</v>
      </c>
      <c r="G29" s="22" t="s">
        <v>50</v>
      </c>
      <c r="H29" s="23" t="s">
        <v>14</v>
      </c>
      <c r="I29" s="30" t="s">
        <v>250</v>
      </c>
      <c r="J29" s="30" t="s">
        <v>42</v>
      </c>
      <c r="K29" s="6" t="s">
        <v>80</v>
      </c>
      <c r="L29" s="7">
        <v>186498.9</v>
      </c>
      <c r="M29" s="7"/>
      <c r="N29" s="7"/>
    </row>
    <row r="30" spans="1:16" ht="27.6" x14ac:dyDescent="0.3">
      <c r="A30" s="22"/>
      <c r="B30" s="52" t="s">
        <v>96</v>
      </c>
      <c r="C30" s="53" t="s">
        <v>97</v>
      </c>
      <c r="D30" s="52">
        <v>7</v>
      </c>
      <c r="E30" s="54">
        <v>272000</v>
      </c>
      <c r="F30" s="54">
        <v>340000</v>
      </c>
      <c r="G30" s="52" t="s">
        <v>274</v>
      </c>
      <c r="H30" s="55" t="s">
        <v>14</v>
      </c>
      <c r="I30" s="57" t="s">
        <v>250</v>
      </c>
      <c r="J30" s="57" t="s">
        <v>42</v>
      </c>
      <c r="K30" s="6" t="s">
        <v>80</v>
      </c>
      <c r="L30" s="7">
        <v>307174.81</v>
      </c>
      <c r="M30" s="7"/>
      <c r="N30" s="7"/>
    </row>
    <row r="31" spans="1:16" x14ac:dyDescent="0.3">
      <c r="A31" s="22"/>
      <c r="B31" s="22" t="s">
        <v>99</v>
      </c>
      <c r="C31" s="43" t="s">
        <v>100</v>
      </c>
      <c r="D31" s="32">
        <v>10</v>
      </c>
      <c r="E31" s="31">
        <v>56000</v>
      </c>
      <c r="F31" s="31">
        <v>70000</v>
      </c>
      <c r="G31" s="22" t="s">
        <v>51</v>
      </c>
      <c r="H31" s="23" t="s">
        <v>14</v>
      </c>
      <c r="I31" s="30" t="s">
        <v>250</v>
      </c>
      <c r="J31" s="30" t="s">
        <v>42</v>
      </c>
      <c r="K31" s="6" t="s">
        <v>91</v>
      </c>
      <c r="L31" s="7">
        <v>54600.38</v>
      </c>
      <c r="M31" s="7"/>
      <c r="N31" s="7"/>
    </row>
    <row r="32" spans="1:16" ht="14.25" customHeight="1" x14ac:dyDescent="0.3">
      <c r="A32" s="22"/>
      <c r="B32" s="22" t="s">
        <v>101</v>
      </c>
      <c r="C32" s="42" t="s">
        <v>102</v>
      </c>
      <c r="D32" s="22">
        <v>14</v>
      </c>
      <c r="E32" s="24">
        <v>120000</v>
      </c>
      <c r="F32" s="24">
        <v>150000</v>
      </c>
      <c r="G32" s="22" t="s">
        <v>51</v>
      </c>
      <c r="H32" s="23" t="s">
        <v>14</v>
      </c>
      <c r="I32" s="30" t="s">
        <v>250</v>
      </c>
      <c r="J32" s="30" t="s">
        <v>42</v>
      </c>
      <c r="K32" s="6" t="s">
        <v>80</v>
      </c>
      <c r="L32" s="7">
        <v>149512.70000000001</v>
      </c>
      <c r="M32" s="7"/>
      <c r="N32" s="7"/>
    </row>
    <row r="33" spans="1:16" ht="27.6" x14ac:dyDescent="0.3">
      <c r="A33" s="22"/>
      <c r="B33" s="22" t="s">
        <v>103</v>
      </c>
      <c r="C33" s="42" t="s">
        <v>104</v>
      </c>
      <c r="D33" s="22">
        <v>5</v>
      </c>
      <c r="E33" s="33">
        <f>SUM(E34:E35)</f>
        <v>614500.88</v>
      </c>
      <c r="F33" s="33">
        <f>SUM(F34:F35)</f>
        <v>725626.1</v>
      </c>
      <c r="G33" s="23" t="s">
        <v>51</v>
      </c>
      <c r="H33" s="23" t="s">
        <v>14</v>
      </c>
      <c r="I33" s="30" t="s">
        <v>250</v>
      </c>
      <c r="J33" s="30" t="s">
        <v>42</v>
      </c>
      <c r="K33" s="6"/>
      <c r="L33" s="7"/>
      <c r="M33" s="41"/>
      <c r="N33" s="7"/>
    </row>
    <row r="34" spans="1:16" ht="27.6" x14ac:dyDescent="0.3">
      <c r="A34" s="23"/>
      <c r="B34" s="22"/>
      <c r="C34" s="42" t="s">
        <v>105</v>
      </c>
      <c r="D34" s="22"/>
      <c r="E34" s="24">
        <v>354000</v>
      </c>
      <c r="F34" s="24">
        <v>400000</v>
      </c>
      <c r="G34" s="23" t="s">
        <v>51</v>
      </c>
      <c r="H34" s="23" t="s">
        <v>14</v>
      </c>
      <c r="I34" s="30" t="s">
        <v>250</v>
      </c>
      <c r="J34" s="30" t="s">
        <v>42</v>
      </c>
      <c r="K34" s="6" t="s">
        <v>107</v>
      </c>
      <c r="L34" s="7">
        <v>343022.8</v>
      </c>
      <c r="M34" s="7"/>
      <c r="N34" s="7"/>
    </row>
    <row r="35" spans="1:16" ht="27" customHeight="1" x14ac:dyDescent="0.3">
      <c r="A35" s="22"/>
      <c r="B35" s="22"/>
      <c r="C35" s="42" t="s">
        <v>106</v>
      </c>
      <c r="D35" s="22"/>
      <c r="E35" s="24">
        <v>260500.88</v>
      </c>
      <c r="F35" s="24">
        <v>325626.09999999998</v>
      </c>
      <c r="G35" s="42" t="s">
        <v>251</v>
      </c>
      <c r="H35" s="23" t="s">
        <v>14</v>
      </c>
      <c r="I35" s="30" t="s">
        <v>250</v>
      </c>
      <c r="J35" s="30" t="s">
        <v>42</v>
      </c>
      <c r="K35" s="6" t="s">
        <v>108</v>
      </c>
      <c r="L35" s="7">
        <v>219377</v>
      </c>
      <c r="M35" s="7"/>
      <c r="N35" s="7"/>
    </row>
    <row r="36" spans="1:16" ht="41.4" x14ac:dyDescent="0.3">
      <c r="A36" s="22"/>
      <c r="B36" s="52" t="s">
        <v>98</v>
      </c>
      <c r="C36" s="53" t="s">
        <v>47</v>
      </c>
      <c r="D36" s="52">
        <v>6</v>
      </c>
      <c r="E36" s="54">
        <v>200000</v>
      </c>
      <c r="F36" s="54">
        <v>226000</v>
      </c>
      <c r="G36" s="52" t="s">
        <v>274</v>
      </c>
      <c r="H36" s="55" t="s">
        <v>44</v>
      </c>
      <c r="I36" s="56" t="s">
        <v>48</v>
      </c>
      <c r="J36" s="57" t="s">
        <v>53</v>
      </c>
      <c r="K36" s="6" t="s">
        <v>84</v>
      </c>
      <c r="L36" s="7">
        <v>213457</v>
      </c>
      <c r="M36" s="7"/>
      <c r="N36" s="7"/>
    </row>
    <row r="37" spans="1:16" ht="27.6" x14ac:dyDescent="0.3">
      <c r="A37" s="22"/>
      <c r="B37" s="22" t="s">
        <v>231</v>
      </c>
      <c r="C37" s="43" t="s">
        <v>232</v>
      </c>
      <c r="D37" s="32">
        <v>11</v>
      </c>
      <c r="E37" s="31">
        <v>30000</v>
      </c>
      <c r="F37" s="31">
        <v>33900</v>
      </c>
      <c r="G37" s="42" t="s">
        <v>251</v>
      </c>
      <c r="H37" s="23" t="s">
        <v>14</v>
      </c>
      <c r="I37" s="30" t="s">
        <v>250</v>
      </c>
      <c r="J37" s="30" t="s">
        <v>42</v>
      </c>
      <c r="K37" s="6" t="s">
        <v>233</v>
      </c>
      <c r="L37" s="7"/>
      <c r="M37" s="7"/>
      <c r="N37" s="7"/>
    </row>
    <row r="38" spans="1:16" ht="27.6" x14ac:dyDescent="0.3">
      <c r="A38" s="22"/>
      <c r="B38" s="22" t="s">
        <v>234</v>
      </c>
      <c r="C38" s="43" t="s">
        <v>273</v>
      </c>
      <c r="D38" s="32">
        <v>12</v>
      </c>
      <c r="E38" s="31">
        <v>10000</v>
      </c>
      <c r="F38" s="31">
        <v>12500</v>
      </c>
      <c r="G38" s="42" t="s">
        <v>251</v>
      </c>
      <c r="H38" s="23" t="s">
        <v>14</v>
      </c>
      <c r="I38" s="30" t="s">
        <v>250</v>
      </c>
      <c r="J38" s="30" t="s">
        <v>42</v>
      </c>
      <c r="K38" s="6" t="s">
        <v>80</v>
      </c>
      <c r="L38" s="7"/>
      <c r="M38" s="7"/>
      <c r="N38" s="7"/>
    </row>
    <row r="39" spans="1:16" x14ac:dyDescent="0.3">
      <c r="A39" s="22"/>
      <c r="B39" s="22" t="s">
        <v>109</v>
      </c>
      <c r="C39" s="42" t="s">
        <v>247</v>
      </c>
      <c r="D39" s="22">
        <v>30</v>
      </c>
      <c r="E39" s="24">
        <v>12000</v>
      </c>
      <c r="F39" s="24">
        <v>15000</v>
      </c>
      <c r="G39" s="22" t="s">
        <v>56</v>
      </c>
      <c r="H39" s="23" t="s">
        <v>56</v>
      </c>
      <c r="I39" s="30" t="s">
        <v>249</v>
      </c>
      <c r="J39" s="30"/>
      <c r="K39" s="6"/>
      <c r="L39" s="7"/>
      <c r="M39" s="7"/>
      <c r="N39" s="7"/>
    </row>
    <row r="40" spans="1:16" ht="27.6" x14ac:dyDescent="0.3">
      <c r="A40" s="22"/>
      <c r="B40" s="22" t="s">
        <v>58</v>
      </c>
      <c r="C40" s="42" t="s">
        <v>275</v>
      </c>
      <c r="D40" s="22">
        <v>32</v>
      </c>
      <c r="E40" s="24">
        <v>146400</v>
      </c>
      <c r="F40" s="24">
        <v>181000</v>
      </c>
      <c r="G40" s="23" t="s">
        <v>50</v>
      </c>
      <c r="H40" s="23" t="s">
        <v>14</v>
      </c>
      <c r="I40" s="30" t="s">
        <v>250</v>
      </c>
      <c r="J40" s="30" t="s">
        <v>42</v>
      </c>
      <c r="K40" s="6" t="s">
        <v>110</v>
      </c>
      <c r="L40" s="7">
        <v>112283.3</v>
      </c>
      <c r="M40" s="7" t="s">
        <v>276</v>
      </c>
      <c r="N40" s="7"/>
    </row>
    <row r="41" spans="1:16" ht="18" x14ac:dyDescent="0.35">
      <c r="A41" s="22"/>
      <c r="B41" s="22"/>
      <c r="C41" s="42"/>
      <c r="D41" s="22"/>
      <c r="E41" s="39">
        <f>E40+E39+E38+E37+E36+E35+E34+E32+E31+E30+E29+E28+E27+E26+E25+E24</f>
        <v>2551657.98</v>
      </c>
      <c r="F41" s="39">
        <f>F40+F39+F38+F37+F36+F35+F34+F32+F31+F30+F29+F28+F27+F26+F25+F24</f>
        <v>3064000</v>
      </c>
      <c r="G41" s="22"/>
      <c r="H41" s="23"/>
      <c r="I41" s="30"/>
      <c r="J41" s="30"/>
      <c r="K41" s="6"/>
      <c r="L41" s="7"/>
      <c r="M41" s="7"/>
      <c r="N41" s="7"/>
      <c r="O41" s="7"/>
      <c r="P41" s="7"/>
    </row>
    <row r="42" spans="1:16" ht="21" x14ac:dyDescent="0.4">
      <c r="A42" s="46">
        <v>3223</v>
      </c>
      <c r="B42" s="28"/>
      <c r="C42" s="35" t="s">
        <v>13</v>
      </c>
      <c r="D42" s="22"/>
      <c r="E42" s="29"/>
      <c r="F42" s="29"/>
      <c r="G42" s="22"/>
      <c r="H42" s="23"/>
      <c r="I42" s="30"/>
      <c r="J42" s="30"/>
      <c r="K42" s="6"/>
      <c r="L42" s="7"/>
      <c r="M42" s="7"/>
      <c r="N42" s="7"/>
    </row>
    <row r="43" spans="1:16" ht="41.4" x14ac:dyDescent="0.3">
      <c r="B43" s="52" t="s">
        <v>113</v>
      </c>
      <c r="C43" s="53" t="s">
        <v>112</v>
      </c>
      <c r="D43" s="52">
        <v>17</v>
      </c>
      <c r="E43" s="54">
        <v>680000</v>
      </c>
      <c r="F43" s="54">
        <v>850000</v>
      </c>
      <c r="G43" s="52" t="s">
        <v>274</v>
      </c>
      <c r="H43" s="55" t="s">
        <v>44</v>
      </c>
      <c r="I43" s="56" t="s">
        <v>48</v>
      </c>
      <c r="J43" s="57" t="s">
        <v>53</v>
      </c>
      <c r="K43" s="6" t="s">
        <v>111</v>
      </c>
      <c r="L43" s="7">
        <v>893948.68</v>
      </c>
      <c r="M43" s="7"/>
      <c r="N43" s="7"/>
    </row>
    <row r="44" spans="1:16" ht="41.4" x14ac:dyDescent="0.3">
      <c r="A44" s="22"/>
      <c r="B44" s="52" t="s">
        <v>16</v>
      </c>
      <c r="C44" s="53" t="s">
        <v>114</v>
      </c>
      <c r="D44" s="52">
        <v>16</v>
      </c>
      <c r="E44" s="54">
        <v>700000</v>
      </c>
      <c r="F44" s="54">
        <v>791000</v>
      </c>
      <c r="G44" s="52" t="s">
        <v>274</v>
      </c>
      <c r="H44" s="55" t="s">
        <v>44</v>
      </c>
      <c r="I44" s="56" t="s">
        <v>48</v>
      </c>
      <c r="J44" s="57" t="s">
        <v>53</v>
      </c>
      <c r="K44" s="6" t="s">
        <v>115</v>
      </c>
      <c r="L44" s="7"/>
      <c r="M44" s="7"/>
      <c r="N44" s="7"/>
    </row>
    <row r="45" spans="1:16" ht="27.6" x14ac:dyDescent="0.3">
      <c r="A45" s="22"/>
      <c r="B45" s="22" t="s">
        <v>116</v>
      </c>
      <c r="C45" s="42" t="s">
        <v>117</v>
      </c>
      <c r="D45" s="22">
        <v>23</v>
      </c>
      <c r="E45" s="24">
        <v>16000</v>
      </c>
      <c r="F45" s="24">
        <f>E45*1.25</f>
        <v>20000</v>
      </c>
      <c r="G45" s="23" t="s">
        <v>50</v>
      </c>
      <c r="H45" s="23" t="s">
        <v>54</v>
      </c>
      <c r="I45" s="30" t="s">
        <v>250</v>
      </c>
      <c r="J45" s="30" t="s">
        <v>203</v>
      </c>
      <c r="K45" s="6"/>
      <c r="L45" s="7"/>
      <c r="M45" s="7"/>
      <c r="N45" s="7"/>
    </row>
    <row r="46" spans="1:16" ht="18" x14ac:dyDescent="0.35">
      <c r="A46" s="22"/>
      <c r="B46" s="22"/>
      <c r="C46" s="42"/>
      <c r="D46" s="22"/>
      <c r="E46" s="39">
        <f>SUM(E43:E45)</f>
        <v>1396000</v>
      </c>
      <c r="F46" s="39">
        <f>SUM(F43:F45)</f>
        <v>1661000</v>
      </c>
      <c r="G46" s="22"/>
      <c r="H46" s="23"/>
      <c r="I46" s="30"/>
      <c r="J46" s="30"/>
      <c r="K46" s="6"/>
      <c r="L46" s="7"/>
      <c r="M46" s="7"/>
      <c r="N46" s="7"/>
      <c r="O46" s="7"/>
    </row>
    <row r="47" spans="1:16" ht="28.8" x14ac:dyDescent="0.4">
      <c r="A47" s="46">
        <v>3224</v>
      </c>
      <c r="B47" s="22"/>
      <c r="C47" s="35" t="s">
        <v>17</v>
      </c>
      <c r="D47" s="22">
        <v>83</v>
      </c>
      <c r="E47" s="29"/>
      <c r="F47" s="29"/>
      <c r="G47" s="22"/>
      <c r="H47" s="23"/>
      <c r="I47" s="30"/>
      <c r="J47" s="30"/>
      <c r="K47" s="6"/>
      <c r="L47" s="7"/>
      <c r="M47" s="7"/>
      <c r="N47" s="7"/>
      <c r="O47" s="7"/>
    </row>
    <row r="48" spans="1:16" ht="37.5" customHeight="1" x14ac:dyDescent="0.3">
      <c r="B48" s="23" t="s">
        <v>18</v>
      </c>
      <c r="C48" s="42" t="s">
        <v>118</v>
      </c>
      <c r="D48" s="23">
        <v>33</v>
      </c>
      <c r="E48" s="34">
        <v>115600</v>
      </c>
      <c r="F48" s="34">
        <v>144500</v>
      </c>
      <c r="G48" s="23" t="s">
        <v>50</v>
      </c>
      <c r="H48" s="23" t="s">
        <v>14</v>
      </c>
      <c r="I48" s="30" t="s">
        <v>250</v>
      </c>
      <c r="J48" s="30" t="s">
        <v>42</v>
      </c>
      <c r="K48" s="6" t="s">
        <v>119</v>
      </c>
      <c r="L48" s="7">
        <v>135750</v>
      </c>
      <c r="M48" s="7"/>
      <c r="N48" s="7"/>
      <c r="O48" s="7"/>
    </row>
    <row r="49" spans="1:16" ht="37.5" customHeight="1" x14ac:dyDescent="0.3">
      <c r="B49" s="23" t="s">
        <v>18</v>
      </c>
      <c r="C49" s="42" t="s">
        <v>277</v>
      </c>
      <c r="D49" s="23">
        <v>83</v>
      </c>
      <c r="E49" s="34">
        <v>5200</v>
      </c>
      <c r="F49" s="34">
        <f>E49*1.25</f>
        <v>6500</v>
      </c>
      <c r="G49" s="22" t="s">
        <v>56</v>
      </c>
      <c r="H49" s="23" t="s">
        <v>56</v>
      </c>
      <c r="I49" s="30" t="s">
        <v>249</v>
      </c>
      <c r="J49" s="30"/>
      <c r="K49" s="6"/>
      <c r="L49" s="7"/>
      <c r="M49" s="7"/>
      <c r="N49" s="7"/>
      <c r="O49" s="7"/>
    </row>
    <row r="50" spans="1:16" ht="18" x14ac:dyDescent="0.35">
      <c r="A50" s="23"/>
      <c r="B50" s="22"/>
      <c r="C50" s="42"/>
      <c r="D50" s="22"/>
      <c r="E50" s="39">
        <f>SUM(E48:E49)</f>
        <v>120800</v>
      </c>
      <c r="F50" s="39">
        <f>SUM(F48:F49)</f>
        <v>151000</v>
      </c>
      <c r="G50" s="22"/>
      <c r="H50" s="23"/>
      <c r="I50" s="30"/>
      <c r="J50" s="30"/>
      <c r="K50" s="6"/>
      <c r="L50" s="7"/>
      <c r="M50" s="7"/>
      <c r="N50" s="7"/>
    </row>
    <row r="51" spans="1:16" ht="21" x14ac:dyDescent="0.4">
      <c r="A51" s="46">
        <v>3225</v>
      </c>
      <c r="B51" s="22"/>
      <c r="C51" s="35" t="s">
        <v>19</v>
      </c>
      <c r="D51" s="22"/>
      <c r="E51" s="29"/>
      <c r="F51" s="29"/>
      <c r="G51" s="22"/>
      <c r="H51" s="23"/>
      <c r="I51" s="30"/>
      <c r="J51" s="30"/>
      <c r="K51" s="6"/>
      <c r="L51" s="7"/>
      <c r="M51" s="7"/>
      <c r="N51" s="7"/>
    </row>
    <row r="52" spans="1:16" x14ac:dyDescent="0.3">
      <c r="B52" s="22" t="s">
        <v>120</v>
      </c>
      <c r="C52" s="42" t="s">
        <v>126</v>
      </c>
      <c r="D52" s="22">
        <v>35</v>
      </c>
      <c r="E52" s="24">
        <v>2000</v>
      </c>
      <c r="F52" s="24">
        <v>2500</v>
      </c>
      <c r="G52" s="22" t="s">
        <v>56</v>
      </c>
      <c r="H52" s="23" t="s">
        <v>43</v>
      </c>
      <c r="I52" s="30"/>
      <c r="J52" s="30" t="s">
        <v>55</v>
      </c>
      <c r="K52" s="6"/>
      <c r="L52" s="7"/>
      <c r="M52" s="7"/>
      <c r="N52" s="7"/>
      <c r="O52" s="7"/>
    </row>
    <row r="53" spans="1:16" x14ac:dyDescent="0.3">
      <c r="A53" s="22"/>
      <c r="B53" s="22" t="s">
        <v>121</v>
      </c>
      <c r="C53" s="42" t="s">
        <v>127</v>
      </c>
      <c r="D53" s="22">
        <v>36</v>
      </c>
      <c r="E53" s="24">
        <v>16680</v>
      </c>
      <c r="F53" s="24">
        <v>20850</v>
      </c>
      <c r="G53" s="22" t="s">
        <v>56</v>
      </c>
      <c r="H53" s="23" t="s">
        <v>43</v>
      </c>
      <c r="I53" s="30"/>
      <c r="J53" s="30" t="s">
        <v>55</v>
      </c>
      <c r="K53" s="6" t="s">
        <v>243</v>
      </c>
      <c r="L53" s="7"/>
      <c r="M53" s="7"/>
      <c r="N53" s="7"/>
      <c r="O53" s="7"/>
    </row>
    <row r="54" spans="1:16" x14ac:dyDescent="0.3">
      <c r="A54" s="22"/>
      <c r="B54" s="22" t="s">
        <v>128</v>
      </c>
      <c r="C54" s="42" t="s">
        <v>129</v>
      </c>
      <c r="D54" s="22">
        <v>37</v>
      </c>
      <c r="E54" s="24">
        <v>2800</v>
      </c>
      <c r="F54" s="24">
        <v>3500</v>
      </c>
      <c r="G54" s="22" t="s">
        <v>56</v>
      </c>
      <c r="H54" s="23" t="s">
        <v>43</v>
      </c>
      <c r="I54" s="30"/>
      <c r="J54" s="30" t="s">
        <v>55</v>
      </c>
      <c r="K54" s="6"/>
      <c r="L54" s="7"/>
      <c r="M54" s="7"/>
      <c r="N54" s="7"/>
      <c r="O54" s="7"/>
    </row>
    <row r="55" spans="1:16" x14ac:dyDescent="0.3">
      <c r="A55" s="22"/>
      <c r="B55" s="22" t="s">
        <v>130</v>
      </c>
      <c r="C55" s="42" t="s">
        <v>131</v>
      </c>
      <c r="D55" s="22">
        <v>38</v>
      </c>
      <c r="E55" s="24">
        <v>4800</v>
      </c>
      <c r="F55" s="24">
        <v>6000</v>
      </c>
      <c r="G55" s="22" t="s">
        <v>56</v>
      </c>
      <c r="H55" s="23" t="s">
        <v>43</v>
      </c>
      <c r="I55" s="30"/>
      <c r="J55" s="30" t="s">
        <v>55</v>
      </c>
      <c r="K55" s="6"/>
      <c r="L55" s="7"/>
      <c r="M55" s="7"/>
      <c r="N55" s="7"/>
      <c r="O55" s="7"/>
    </row>
    <row r="56" spans="1:16" x14ac:dyDescent="0.3">
      <c r="A56" s="22"/>
      <c r="B56" s="22" t="s">
        <v>132</v>
      </c>
      <c r="C56" s="42" t="s">
        <v>244</v>
      </c>
      <c r="D56" s="22">
        <v>39</v>
      </c>
      <c r="E56" s="24">
        <v>14400</v>
      </c>
      <c r="F56" s="24">
        <v>18000</v>
      </c>
      <c r="G56" s="22" t="s">
        <v>56</v>
      </c>
      <c r="H56" s="23" t="s">
        <v>43</v>
      </c>
      <c r="I56" s="30"/>
      <c r="J56" s="30" t="s">
        <v>55</v>
      </c>
      <c r="K56" s="6"/>
      <c r="L56" s="7"/>
      <c r="M56" s="7"/>
      <c r="N56" s="7"/>
      <c r="O56" s="7"/>
    </row>
    <row r="57" spans="1:16" x14ac:dyDescent="0.3">
      <c r="A57" s="22"/>
      <c r="B57" s="22" t="s">
        <v>133</v>
      </c>
      <c r="C57" s="42" t="s">
        <v>134</v>
      </c>
      <c r="D57" s="22">
        <v>34</v>
      </c>
      <c r="E57" s="24">
        <v>23200</v>
      </c>
      <c r="F57" s="24">
        <v>29000</v>
      </c>
      <c r="G57" s="22" t="s">
        <v>56</v>
      </c>
      <c r="H57" s="23" t="s">
        <v>43</v>
      </c>
      <c r="I57" s="30"/>
      <c r="J57" s="30" t="s">
        <v>55</v>
      </c>
      <c r="K57" s="6"/>
      <c r="L57" s="7"/>
      <c r="M57" s="7"/>
      <c r="N57" s="7"/>
      <c r="O57" s="7"/>
    </row>
    <row r="58" spans="1:16" x14ac:dyDescent="0.3">
      <c r="A58" s="22"/>
      <c r="B58" s="22" t="s">
        <v>135</v>
      </c>
      <c r="C58" s="42" t="s">
        <v>136</v>
      </c>
      <c r="D58" s="22">
        <v>41</v>
      </c>
      <c r="E58" s="24">
        <v>11200</v>
      </c>
      <c r="F58" s="24">
        <v>14000</v>
      </c>
      <c r="G58" s="22" t="s">
        <v>56</v>
      </c>
      <c r="H58" s="23" t="s">
        <v>43</v>
      </c>
      <c r="I58" s="30"/>
      <c r="J58" s="30" t="s">
        <v>55</v>
      </c>
      <c r="K58" s="6"/>
      <c r="L58" s="7"/>
      <c r="M58" s="7"/>
      <c r="N58" s="7"/>
      <c r="O58" s="7"/>
    </row>
    <row r="59" spans="1:16" x14ac:dyDescent="0.3">
      <c r="A59" s="22"/>
      <c r="B59" s="22" t="s">
        <v>137</v>
      </c>
      <c r="C59" s="42" t="s">
        <v>138</v>
      </c>
      <c r="D59" s="22">
        <v>42</v>
      </c>
      <c r="E59" s="24">
        <v>3000</v>
      </c>
      <c r="F59" s="24">
        <v>3750</v>
      </c>
      <c r="G59" s="22" t="s">
        <v>56</v>
      </c>
      <c r="H59" s="23" t="s">
        <v>43</v>
      </c>
      <c r="I59" s="30"/>
      <c r="J59" s="30" t="s">
        <v>55</v>
      </c>
      <c r="K59" s="6"/>
      <c r="L59" s="7"/>
      <c r="M59" s="7"/>
      <c r="N59" s="7"/>
      <c r="O59" s="7"/>
    </row>
    <row r="60" spans="1:16" x14ac:dyDescent="0.3">
      <c r="A60" s="22"/>
      <c r="B60" s="22" t="s">
        <v>139</v>
      </c>
      <c r="C60" s="42" t="s">
        <v>140</v>
      </c>
      <c r="D60" s="22">
        <v>44</v>
      </c>
      <c r="E60" s="24">
        <v>1680</v>
      </c>
      <c r="F60" s="24">
        <v>2100</v>
      </c>
      <c r="G60" s="22" t="s">
        <v>56</v>
      </c>
      <c r="H60" s="23" t="s">
        <v>43</v>
      </c>
      <c r="I60" s="30"/>
      <c r="J60" s="30" t="s">
        <v>55</v>
      </c>
      <c r="K60" s="6"/>
      <c r="L60" s="7"/>
      <c r="M60" s="7"/>
      <c r="N60" s="7"/>
      <c r="O60" s="7"/>
    </row>
    <row r="61" spans="1:16" x14ac:dyDescent="0.3">
      <c r="A61" s="22"/>
      <c r="B61" s="22" t="s">
        <v>141</v>
      </c>
      <c r="C61" s="42" t="s">
        <v>142</v>
      </c>
      <c r="D61" s="22">
        <v>45</v>
      </c>
      <c r="E61" s="24">
        <v>7520</v>
      </c>
      <c r="F61" s="24">
        <v>9400</v>
      </c>
      <c r="G61" s="22" t="s">
        <v>56</v>
      </c>
      <c r="H61" s="23" t="s">
        <v>43</v>
      </c>
      <c r="I61" s="30"/>
      <c r="J61" s="30" t="s">
        <v>55</v>
      </c>
      <c r="K61" s="6"/>
      <c r="L61" s="7"/>
      <c r="M61" s="7"/>
      <c r="N61" s="7"/>
      <c r="O61" s="7"/>
    </row>
    <row r="62" spans="1:16" x14ac:dyDescent="0.3">
      <c r="A62" s="22"/>
      <c r="B62" s="22" t="s">
        <v>143</v>
      </c>
      <c r="C62" s="42" t="s">
        <v>144</v>
      </c>
      <c r="D62" s="22">
        <v>46</v>
      </c>
      <c r="E62" s="24">
        <v>4000</v>
      </c>
      <c r="F62" s="24">
        <v>5000</v>
      </c>
      <c r="G62" s="22" t="s">
        <v>56</v>
      </c>
      <c r="H62" s="23" t="s">
        <v>43</v>
      </c>
      <c r="I62" s="30"/>
      <c r="J62" s="30" t="s">
        <v>55</v>
      </c>
      <c r="K62" s="6"/>
      <c r="L62" s="7"/>
      <c r="M62" s="7"/>
      <c r="N62" s="7"/>
      <c r="O62" s="7"/>
    </row>
    <row r="63" spans="1:16" x14ac:dyDescent="0.3">
      <c r="A63" s="22"/>
      <c r="B63" s="22" t="s">
        <v>145</v>
      </c>
      <c r="C63" s="42" t="s">
        <v>146</v>
      </c>
      <c r="D63" s="22">
        <v>40</v>
      </c>
      <c r="E63" s="24">
        <v>9720</v>
      </c>
      <c r="F63" s="24">
        <v>12150</v>
      </c>
      <c r="G63" s="22" t="s">
        <v>56</v>
      </c>
      <c r="H63" s="23" t="s">
        <v>43</v>
      </c>
      <c r="I63" s="30"/>
      <c r="J63" s="30" t="s">
        <v>55</v>
      </c>
      <c r="K63" s="6"/>
      <c r="L63" s="7"/>
      <c r="M63" s="7"/>
      <c r="N63" s="7"/>
      <c r="O63" s="7"/>
    </row>
    <row r="64" spans="1:16" x14ac:dyDescent="0.3">
      <c r="A64" s="22"/>
      <c r="B64" s="22" t="s">
        <v>151</v>
      </c>
      <c r="C64" s="42" t="s">
        <v>152</v>
      </c>
      <c r="D64" s="22">
        <v>43</v>
      </c>
      <c r="E64" s="24">
        <v>3000</v>
      </c>
      <c r="F64" s="24">
        <v>3750</v>
      </c>
      <c r="G64" s="22" t="s">
        <v>56</v>
      </c>
      <c r="H64" s="23" t="s">
        <v>43</v>
      </c>
      <c r="I64" s="30"/>
      <c r="J64" s="30" t="s">
        <v>55</v>
      </c>
      <c r="K64" s="6"/>
      <c r="L64" s="7"/>
      <c r="M64" s="7"/>
      <c r="N64" s="7"/>
      <c r="O64" s="7"/>
      <c r="P64" s="7"/>
    </row>
    <row r="65" spans="1:16" ht="21" x14ac:dyDescent="0.4">
      <c r="A65" s="22"/>
      <c r="B65" s="22"/>
      <c r="C65" s="42"/>
      <c r="D65" s="22"/>
      <c r="E65" s="27">
        <f>SUM(E52:E64)</f>
        <v>104000</v>
      </c>
      <c r="F65" s="27">
        <f>SUM(F52:F64)</f>
        <v>130000</v>
      </c>
      <c r="G65" s="22"/>
      <c r="H65" s="23" t="s">
        <v>41</v>
      </c>
      <c r="I65" s="30"/>
      <c r="J65" s="30"/>
      <c r="K65" s="6"/>
      <c r="L65" s="7"/>
      <c r="M65" s="7"/>
      <c r="N65" s="7"/>
      <c r="O65" s="7"/>
      <c r="P65" s="7"/>
    </row>
    <row r="66" spans="1:16" ht="21" x14ac:dyDescent="0.4">
      <c r="A66" s="46">
        <v>3227</v>
      </c>
      <c r="B66" s="22"/>
      <c r="C66" s="35" t="s">
        <v>20</v>
      </c>
      <c r="D66" s="22"/>
      <c r="E66" s="29"/>
      <c r="F66" s="29"/>
      <c r="G66" s="22"/>
      <c r="H66" s="23"/>
      <c r="I66" s="30"/>
      <c r="J66" s="30"/>
      <c r="K66" s="6"/>
      <c r="L66" s="7"/>
      <c r="M66" s="7"/>
      <c r="N66" s="7"/>
      <c r="O66" s="7"/>
      <c r="P66" s="7"/>
    </row>
    <row r="67" spans="1:16" ht="27.6" x14ac:dyDescent="0.3">
      <c r="B67" s="22" t="s">
        <v>21</v>
      </c>
      <c r="C67" s="42" t="s">
        <v>122</v>
      </c>
      <c r="D67" s="22">
        <v>28</v>
      </c>
      <c r="E67" s="24">
        <v>27114.75</v>
      </c>
      <c r="F67" s="24">
        <v>33893.440000000002</v>
      </c>
      <c r="G67" s="23" t="s">
        <v>50</v>
      </c>
      <c r="H67" s="23" t="s">
        <v>40</v>
      </c>
      <c r="I67" s="30" t="s">
        <v>250</v>
      </c>
      <c r="J67" s="30" t="s">
        <v>55</v>
      </c>
      <c r="K67" s="6"/>
      <c r="L67" s="7"/>
      <c r="M67" s="7"/>
      <c r="N67" s="7"/>
      <c r="O67" s="7"/>
      <c r="P67" s="7"/>
    </row>
    <row r="68" spans="1:16" ht="27.6" x14ac:dyDescent="0.3">
      <c r="A68" s="28"/>
      <c r="B68" s="22" t="s">
        <v>124</v>
      </c>
      <c r="C68" s="42" t="s">
        <v>125</v>
      </c>
      <c r="D68" s="22">
        <v>29</v>
      </c>
      <c r="E68" s="24">
        <v>38485.25</v>
      </c>
      <c r="F68" s="24">
        <v>48106.559999999998</v>
      </c>
      <c r="G68" s="23" t="s">
        <v>50</v>
      </c>
      <c r="H68" s="23" t="s">
        <v>43</v>
      </c>
      <c r="I68" s="30"/>
      <c r="J68" s="30" t="s">
        <v>55</v>
      </c>
      <c r="K68" s="6"/>
      <c r="L68" s="7"/>
      <c r="M68" s="7"/>
      <c r="N68" s="7"/>
      <c r="O68" s="7"/>
      <c r="P68" s="7"/>
    </row>
    <row r="69" spans="1:16" ht="21" x14ac:dyDescent="0.4">
      <c r="A69" s="28"/>
      <c r="B69" s="22"/>
      <c r="C69" s="42"/>
      <c r="D69" s="22"/>
      <c r="E69" s="27">
        <f>SUM(E67:E68)</f>
        <v>65600</v>
      </c>
      <c r="F69" s="27">
        <f>SUM(F67:F68)</f>
        <v>82000</v>
      </c>
      <c r="G69" s="22"/>
      <c r="H69" s="23"/>
      <c r="I69" s="30"/>
      <c r="J69" s="30"/>
      <c r="K69" s="6"/>
      <c r="L69" s="7"/>
      <c r="M69" s="7"/>
      <c r="N69" s="7"/>
      <c r="O69" s="7"/>
      <c r="P69" s="7"/>
    </row>
    <row r="70" spans="1:16" ht="21" x14ac:dyDescent="0.4">
      <c r="A70" s="46">
        <v>3231</v>
      </c>
      <c r="B70" s="22"/>
      <c r="C70" s="35" t="s">
        <v>22</v>
      </c>
      <c r="D70" s="22"/>
      <c r="E70" s="29"/>
      <c r="F70" s="29" t="s">
        <v>123</v>
      </c>
      <c r="G70" s="22"/>
      <c r="H70" s="23"/>
      <c r="I70" s="30"/>
      <c r="J70" s="30"/>
      <c r="K70" s="6"/>
      <c r="L70" s="7"/>
      <c r="M70" s="7"/>
      <c r="N70" s="7"/>
      <c r="O70" s="7"/>
      <c r="P70" s="7"/>
    </row>
    <row r="71" spans="1:16" ht="36" customHeight="1" x14ac:dyDescent="0.3">
      <c r="B71" s="52" t="s">
        <v>147</v>
      </c>
      <c r="C71" s="53" t="s">
        <v>278</v>
      </c>
      <c r="D71" s="52">
        <v>50</v>
      </c>
      <c r="E71" s="54">
        <v>46400</v>
      </c>
      <c r="F71" s="54">
        <v>58000</v>
      </c>
      <c r="G71" s="52" t="s">
        <v>274</v>
      </c>
      <c r="H71" s="55" t="s">
        <v>45</v>
      </c>
      <c r="I71" s="56" t="s">
        <v>48</v>
      </c>
      <c r="J71" s="57" t="s">
        <v>53</v>
      </c>
      <c r="K71" s="6" t="s">
        <v>148</v>
      </c>
      <c r="L71" s="7">
        <v>57087</v>
      </c>
      <c r="M71" s="7"/>
      <c r="N71" s="7"/>
      <c r="O71" s="7"/>
      <c r="P71" s="7"/>
    </row>
    <row r="72" spans="1:16" ht="41.4" x14ac:dyDescent="0.3">
      <c r="A72" s="22"/>
      <c r="B72" s="52" t="s">
        <v>23</v>
      </c>
      <c r="C72" s="53" t="s">
        <v>150</v>
      </c>
      <c r="D72" s="52">
        <v>50</v>
      </c>
      <c r="E72" s="54">
        <v>16000</v>
      </c>
      <c r="F72" s="54">
        <v>20000</v>
      </c>
      <c r="G72" s="52" t="s">
        <v>274</v>
      </c>
      <c r="H72" s="55" t="s">
        <v>45</v>
      </c>
      <c r="I72" s="56" t="s">
        <v>48</v>
      </c>
      <c r="J72" s="57" t="s">
        <v>53</v>
      </c>
      <c r="K72" s="6" t="s">
        <v>149</v>
      </c>
      <c r="L72" s="7"/>
      <c r="M72" s="7"/>
      <c r="N72" s="7"/>
      <c r="O72" s="7"/>
      <c r="P72" s="7"/>
    </row>
    <row r="73" spans="1:16" x14ac:dyDescent="0.3">
      <c r="A73" s="22"/>
      <c r="B73" s="22" t="s">
        <v>25</v>
      </c>
      <c r="C73" s="42" t="s">
        <v>24</v>
      </c>
      <c r="D73" s="22">
        <v>51</v>
      </c>
      <c r="E73" s="24">
        <v>1600</v>
      </c>
      <c r="F73" s="24">
        <v>2000</v>
      </c>
      <c r="G73" s="22" t="s">
        <v>50</v>
      </c>
      <c r="H73" s="23" t="s">
        <v>14</v>
      </c>
      <c r="I73" s="30" t="s">
        <v>250</v>
      </c>
      <c r="J73" s="30" t="s">
        <v>57</v>
      </c>
      <c r="K73" s="6"/>
      <c r="L73" s="7"/>
      <c r="M73" s="7"/>
      <c r="N73" s="7"/>
      <c r="O73" s="7"/>
      <c r="P73" s="7"/>
    </row>
    <row r="74" spans="1:16" ht="21" x14ac:dyDescent="0.4">
      <c r="A74" s="22"/>
      <c r="B74" s="22"/>
      <c r="C74" s="42"/>
      <c r="D74" s="22"/>
      <c r="E74" s="27">
        <f>SUM(E71:E73)</f>
        <v>64000</v>
      </c>
      <c r="F74" s="27">
        <f>SUM(F71:F73)</f>
        <v>80000</v>
      </c>
      <c r="G74" s="22"/>
      <c r="H74" s="23"/>
      <c r="I74" s="30"/>
      <c r="J74" s="30"/>
      <c r="K74" s="6"/>
      <c r="L74" s="7"/>
      <c r="M74" s="7"/>
      <c r="N74" s="7"/>
      <c r="O74" s="7"/>
      <c r="P74" s="7"/>
    </row>
    <row r="75" spans="1:16" x14ac:dyDescent="0.3">
      <c r="A75" s="22"/>
      <c r="B75" s="22"/>
      <c r="C75" s="42"/>
      <c r="D75" s="22"/>
      <c r="E75" s="24"/>
      <c r="F75" s="24"/>
      <c r="G75" s="22"/>
      <c r="H75" s="23"/>
      <c r="I75" s="30"/>
      <c r="J75" s="30"/>
      <c r="K75" s="6"/>
      <c r="L75" s="7"/>
      <c r="M75" s="7"/>
      <c r="N75" s="7"/>
      <c r="O75" s="7"/>
      <c r="P75" s="7"/>
    </row>
    <row r="76" spans="1:16" ht="21" x14ac:dyDescent="0.4">
      <c r="A76" s="48">
        <v>3232</v>
      </c>
      <c r="B76" s="28"/>
      <c r="C76" s="35" t="s">
        <v>235</v>
      </c>
      <c r="D76" s="22"/>
      <c r="E76" s="29"/>
      <c r="F76" s="29"/>
      <c r="G76" s="22"/>
      <c r="H76" s="23"/>
      <c r="I76" s="30"/>
      <c r="J76" s="30"/>
      <c r="K76" s="6"/>
      <c r="L76" s="7"/>
      <c r="M76" s="7"/>
      <c r="N76" s="7"/>
      <c r="O76" s="7"/>
      <c r="P76" s="7"/>
    </row>
    <row r="77" spans="1:16" ht="27.6" x14ac:dyDescent="0.3">
      <c r="B77" s="22" t="s">
        <v>198</v>
      </c>
      <c r="C77" s="42" t="s">
        <v>62</v>
      </c>
      <c r="D77" s="22">
        <v>87</v>
      </c>
      <c r="E77" s="24">
        <v>8000</v>
      </c>
      <c r="F77" s="24">
        <f>E77*1.25</f>
        <v>10000</v>
      </c>
      <c r="G77" s="23" t="s">
        <v>50</v>
      </c>
      <c r="H77" s="23" t="s">
        <v>14</v>
      </c>
      <c r="I77" s="30" t="s">
        <v>250</v>
      </c>
      <c r="J77" s="30" t="s">
        <v>42</v>
      </c>
      <c r="K77" s="6" t="s">
        <v>197</v>
      </c>
      <c r="L77" s="7"/>
      <c r="M77" s="7"/>
      <c r="N77" s="7"/>
      <c r="O77" s="7"/>
      <c r="P77" s="7"/>
    </row>
    <row r="78" spans="1:16" ht="27.6" x14ac:dyDescent="0.3">
      <c r="A78" s="22"/>
      <c r="B78" s="22" t="s">
        <v>37</v>
      </c>
      <c r="C78" s="42" t="s">
        <v>279</v>
      </c>
      <c r="D78" s="22">
        <v>74</v>
      </c>
      <c r="E78" s="24">
        <v>11640</v>
      </c>
      <c r="F78" s="24">
        <v>14550</v>
      </c>
      <c r="G78" s="23" t="s">
        <v>50</v>
      </c>
      <c r="H78" s="23" t="s">
        <v>14</v>
      </c>
      <c r="I78" s="30" t="s">
        <v>250</v>
      </c>
      <c r="J78" s="30" t="s">
        <v>42</v>
      </c>
      <c r="K78" s="6" t="s">
        <v>167</v>
      </c>
      <c r="L78" s="7"/>
      <c r="M78" s="7"/>
      <c r="N78" s="7"/>
      <c r="O78" s="7"/>
      <c r="P78" s="7"/>
    </row>
    <row r="79" spans="1:16" ht="27.6" x14ac:dyDescent="0.3">
      <c r="A79" s="22"/>
      <c r="B79" s="22" t="s">
        <v>180</v>
      </c>
      <c r="C79" s="42" t="s">
        <v>280</v>
      </c>
      <c r="D79" s="22">
        <v>82</v>
      </c>
      <c r="E79" s="24">
        <v>10000</v>
      </c>
      <c r="F79" s="24">
        <f>E79*1.25</f>
        <v>12500</v>
      </c>
      <c r="G79" s="23" t="s">
        <v>50</v>
      </c>
      <c r="H79" s="23" t="s">
        <v>56</v>
      </c>
      <c r="I79" s="30" t="s">
        <v>250</v>
      </c>
      <c r="J79" s="30"/>
      <c r="K79" s="6" t="s">
        <v>181</v>
      </c>
      <c r="L79" s="7"/>
      <c r="M79" s="7"/>
      <c r="N79" s="7"/>
      <c r="O79" s="7"/>
      <c r="P79" s="7"/>
    </row>
    <row r="80" spans="1:16" ht="27.6" x14ac:dyDescent="0.3">
      <c r="A80" s="22"/>
      <c r="B80" s="22" t="s">
        <v>195</v>
      </c>
      <c r="C80" s="42" t="s">
        <v>196</v>
      </c>
      <c r="D80" s="22">
        <v>81</v>
      </c>
      <c r="E80" s="24">
        <v>36000</v>
      </c>
      <c r="F80" s="24">
        <v>45000</v>
      </c>
      <c r="G80" s="23" t="s">
        <v>50</v>
      </c>
      <c r="H80" s="23" t="s">
        <v>14</v>
      </c>
      <c r="I80" s="30" t="s">
        <v>250</v>
      </c>
      <c r="J80" s="30" t="s">
        <v>42</v>
      </c>
      <c r="K80" s="6" t="s">
        <v>181</v>
      </c>
      <c r="L80" s="7"/>
      <c r="M80" s="7"/>
      <c r="N80" s="7"/>
      <c r="O80" s="7"/>
      <c r="P80" s="7"/>
    </row>
    <row r="81" spans="1:14" ht="27.6" x14ac:dyDescent="0.3">
      <c r="A81" s="22"/>
      <c r="B81" s="22" t="s">
        <v>159</v>
      </c>
      <c r="C81" s="42" t="s">
        <v>281</v>
      </c>
      <c r="D81" s="22">
        <v>70</v>
      </c>
      <c r="E81" s="24">
        <v>10500</v>
      </c>
      <c r="F81" s="24">
        <v>13000</v>
      </c>
      <c r="G81" s="23" t="s">
        <v>50</v>
      </c>
      <c r="H81" s="23" t="s">
        <v>160</v>
      </c>
      <c r="I81" s="30" t="s">
        <v>250</v>
      </c>
      <c r="J81" s="30" t="s">
        <v>42</v>
      </c>
      <c r="K81" s="6" t="s">
        <v>161</v>
      </c>
      <c r="L81" s="7"/>
      <c r="M81" s="7"/>
      <c r="N81" s="7"/>
    </row>
    <row r="82" spans="1:14" ht="27.6" x14ac:dyDescent="0.3">
      <c r="A82" s="22"/>
      <c r="B82" s="22" t="s">
        <v>159</v>
      </c>
      <c r="C82" s="42" t="s">
        <v>169</v>
      </c>
      <c r="D82" s="22">
        <v>76</v>
      </c>
      <c r="E82" s="24">
        <v>24000</v>
      </c>
      <c r="F82" s="24">
        <f t="shared" ref="F82:F87" si="1">E82*1.25</f>
        <v>30000</v>
      </c>
      <c r="G82" s="23" t="s">
        <v>50</v>
      </c>
      <c r="H82" s="23" t="s">
        <v>14</v>
      </c>
      <c r="I82" s="30" t="s">
        <v>250</v>
      </c>
      <c r="J82" s="30" t="s">
        <v>42</v>
      </c>
      <c r="K82" s="6" t="s">
        <v>170</v>
      </c>
      <c r="L82" s="7"/>
      <c r="M82" s="7"/>
      <c r="N82" s="7"/>
    </row>
    <row r="83" spans="1:14" ht="27.6" x14ac:dyDescent="0.3">
      <c r="A83" s="22"/>
      <c r="B83" s="22" t="s">
        <v>171</v>
      </c>
      <c r="C83" s="42" t="s">
        <v>172</v>
      </c>
      <c r="D83" s="22">
        <v>77</v>
      </c>
      <c r="E83" s="24">
        <v>2500</v>
      </c>
      <c r="F83" s="24">
        <f t="shared" si="1"/>
        <v>3125</v>
      </c>
      <c r="G83" s="23" t="s">
        <v>50</v>
      </c>
      <c r="H83" s="23" t="s">
        <v>14</v>
      </c>
      <c r="I83" s="30" t="s">
        <v>250</v>
      </c>
      <c r="J83" s="30"/>
      <c r="K83" s="6" t="s">
        <v>173</v>
      </c>
      <c r="L83" s="7"/>
      <c r="M83" s="7"/>
      <c r="N83" s="7"/>
    </row>
    <row r="84" spans="1:14" ht="42.75" customHeight="1" x14ac:dyDescent="0.3">
      <c r="A84" s="22"/>
      <c r="B84" s="22" t="s">
        <v>159</v>
      </c>
      <c r="C84" s="42" t="s">
        <v>63</v>
      </c>
      <c r="D84" s="22">
        <v>68</v>
      </c>
      <c r="E84" s="24">
        <v>12000</v>
      </c>
      <c r="F84" s="24">
        <f t="shared" si="1"/>
        <v>15000</v>
      </c>
      <c r="G84" s="23" t="s">
        <v>50</v>
      </c>
      <c r="H84" s="23" t="s">
        <v>14</v>
      </c>
      <c r="I84" s="30" t="s">
        <v>250</v>
      </c>
      <c r="J84" s="30" t="s">
        <v>42</v>
      </c>
      <c r="K84" s="6" t="s">
        <v>174</v>
      </c>
      <c r="L84" s="7"/>
      <c r="M84" s="7"/>
      <c r="N84" s="7"/>
    </row>
    <row r="85" spans="1:14" ht="29.25" customHeight="1" x14ac:dyDescent="0.3">
      <c r="A85" s="22"/>
      <c r="B85" s="22" t="s">
        <v>190</v>
      </c>
      <c r="C85" s="42" t="s">
        <v>191</v>
      </c>
      <c r="D85" s="22">
        <v>78</v>
      </c>
      <c r="E85" s="24">
        <v>1000</v>
      </c>
      <c r="F85" s="24">
        <f t="shared" si="1"/>
        <v>1250</v>
      </c>
      <c r="G85" s="23" t="s">
        <v>50</v>
      </c>
      <c r="H85" s="23" t="s">
        <v>14</v>
      </c>
      <c r="I85" s="30" t="s">
        <v>250</v>
      </c>
      <c r="J85" s="30" t="s">
        <v>42</v>
      </c>
      <c r="K85" s="6" t="s">
        <v>192</v>
      </c>
      <c r="L85" s="7"/>
      <c r="M85" s="7"/>
      <c r="N85" s="7"/>
    </row>
    <row r="86" spans="1:14" ht="26.25" customHeight="1" x14ac:dyDescent="0.3">
      <c r="A86" s="22"/>
      <c r="B86" s="22" t="s">
        <v>37</v>
      </c>
      <c r="C86" s="42" t="s">
        <v>162</v>
      </c>
      <c r="D86" s="22">
        <v>71</v>
      </c>
      <c r="E86" s="24">
        <v>10000</v>
      </c>
      <c r="F86" s="24">
        <f t="shared" si="1"/>
        <v>12500</v>
      </c>
      <c r="G86" s="23" t="s">
        <v>50</v>
      </c>
      <c r="H86" s="23" t="s">
        <v>56</v>
      </c>
      <c r="I86" s="30" t="s">
        <v>250</v>
      </c>
      <c r="J86" s="30" t="s">
        <v>42</v>
      </c>
      <c r="K86" s="6" t="s">
        <v>163</v>
      </c>
      <c r="L86" s="7"/>
      <c r="M86" s="7"/>
      <c r="N86" s="7"/>
    </row>
    <row r="87" spans="1:14" ht="29.25" customHeight="1" x14ac:dyDescent="0.3">
      <c r="A87" s="22"/>
      <c r="B87" s="22" t="s">
        <v>187</v>
      </c>
      <c r="C87" s="42" t="s">
        <v>188</v>
      </c>
      <c r="D87" s="22">
        <v>85</v>
      </c>
      <c r="E87" s="24">
        <v>12000</v>
      </c>
      <c r="F87" s="24">
        <f t="shared" si="1"/>
        <v>15000</v>
      </c>
      <c r="G87" s="23" t="s">
        <v>50</v>
      </c>
      <c r="H87" s="23" t="s">
        <v>14</v>
      </c>
      <c r="I87" s="30" t="s">
        <v>250</v>
      </c>
      <c r="J87" s="30" t="s">
        <v>42</v>
      </c>
      <c r="K87" s="6" t="s">
        <v>189</v>
      </c>
      <c r="L87" s="7"/>
      <c r="M87" s="7"/>
      <c r="N87" s="7"/>
    </row>
    <row r="88" spans="1:14" ht="29.25" customHeight="1" x14ac:dyDescent="0.3">
      <c r="A88" s="22"/>
      <c r="B88" s="22" t="s">
        <v>175</v>
      </c>
      <c r="C88" s="42" t="s">
        <v>176</v>
      </c>
      <c r="D88" s="22">
        <v>67</v>
      </c>
      <c r="E88" s="24">
        <v>24000</v>
      </c>
      <c r="F88" s="24">
        <v>30000</v>
      </c>
      <c r="G88" s="23" t="s">
        <v>50</v>
      </c>
      <c r="H88" s="23" t="s">
        <v>14</v>
      </c>
      <c r="I88" s="30" t="s">
        <v>250</v>
      </c>
      <c r="J88" s="30" t="s">
        <v>42</v>
      </c>
      <c r="K88" s="6" t="s">
        <v>177</v>
      </c>
      <c r="L88" s="7"/>
      <c r="M88" s="7"/>
      <c r="N88" s="7"/>
    </row>
    <row r="89" spans="1:14" ht="29.25" customHeight="1" x14ac:dyDescent="0.3">
      <c r="A89" s="22"/>
      <c r="B89" s="22" t="s">
        <v>184</v>
      </c>
      <c r="C89" s="42" t="s">
        <v>185</v>
      </c>
      <c r="D89" s="22">
        <v>84</v>
      </c>
      <c r="E89" s="24">
        <v>24000</v>
      </c>
      <c r="F89" s="24">
        <v>30000</v>
      </c>
      <c r="G89" s="23" t="s">
        <v>50</v>
      </c>
      <c r="H89" s="23" t="s">
        <v>14</v>
      </c>
      <c r="I89" s="30" t="s">
        <v>250</v>
      </c>
      <c r="J89" s="30" t="s">
        <v>42</v>
      </c>
      <c r="K89" s="6" t="s">
        <v>186</v>
      </c>
      <c r="L89" s="7"/>
      <c r="M89" s="7"/>
      <c r="N89" s="7"/>
    </row>
    <row r="90" spans="1:14" ht="29.25" customHeight="1" x14ac:dyDescent="0.3">
      <c r="A90" s="22"/>
      <c r="B90" s="22" t="s">
        <v>164</v>
      </c>
      <c r="C90" s="42" t="s">
        <v>165</v>
      </c>
      <c r="D90" s="22">
        <v>73</v>
      </c>
      <c r="E90" s="24">
        <v>47660</v>
      </c>
      <c r="F90" s="24">
        <v>59575</v>
      </c>
      <c r="G90" s="23" t="s">
        <v>56</v>
      </c>
      <c r="H90" s="23" t="s">
        <v>56</v>
      </c>
      <c r="I90" s="30" t="s">
        <v>250</v>
      </c>
      <c r="J90" s="30"/>
      <c r="K90" s="6" t="s">
        <v>166</v>
      </c>
      <c r="L90" s="7"/>
      <c r="M90" s="7"/>
      <c r="N90" s="7"/>
    </row>
    <row r="91" spans="1:14" ht="27.6" x14ac:dyDescent="0.3">
      <c r="A91" s="22"/>
      <c r="B91" s="22" t="s">
        <v>157</v>
      </c>
      <c r="C91" s="42" t="s">
        <v>245</v>
      </c>
      <c r="D91" s="22">
        <v>72</v>
      </c>
      <c r="E91" s="24">
        <v>11200</v>
      </c>
      <c r="F91" s="24">
        <v>14000</v>
      </c>
      <c r="G91" s="23" t="s">
        <v>50</v>
      </c>
      <c r="H91" s="23" t="s">
        <v>14</v>
      </c>
      <c r="I91" s="30" t="s">
        <v>250</v>
      </c>
      <c r="J91" s="30" t="s">
        <v>42</v>
      </c>
      <c r="K91" s="6" t="s">
        <v>158</v>
      </c>
      <c r="L91" s="7"/>
      <c r="M91" s="7"/>
      <c r="N91" s="7"/>
    </row>
    <row r="92" spans="1:14" ht="27.6" x14ac:dyDescent="0.3">
      <c r="A92" s="22"/>
      <c r="B92" s="22" t="s">
        <v>37</v>
      </c>
      <c r="C92" s="42" t="s">
        <v>156</v>
      </c>
      <c r="D92" s="22">
        <v>69</v>
      </c>
      <c r="E92" s="24">
        <v>10000</v>
      </c>
      <c r="F92" s="24">
        <v>12500</v>
      </c>
      <c r="G92" s="23" t="s">
        <v>50</v>
      </c>
      <c r="H92" s="23" t="s">
        <v>56</v>
      </c>
      <c r="I92" s="30" t="s">
        <v>250</v>
      </c>
      <c r="J92" s="30" t="s">
        <v>42</v>
      </c>
      <c r="K92" s="6" t="s">
        <v>155</v>
      </c>
      <c r="L92" s="7"/>
      <c r="M92" s="7"/>
      <c r="N92" s="7"/>
    </row>
    <row r="93" spans="1:14" ht="27.6" x14ac:dyDescent="0.3">
      <c r="A93" s="22"/>
      <c r="B93" s="22" t="s">
        <v>37</v>
      </c>
      <c r="C93" s="42" t="s">
        <v>39</v>
      </c>
      <c r="D93" s="22">
        <v>75</v>
      </c>
      <c r="E93" s="24">
        <v>38400</v>
      </c>
      <c r="F93" s="24">
        <v>48000</v>
      </c>
      <c r="G93" s="23" t="s">
        <v>50</v>
      </c>
      <c r="H93" s="23" t="s">
        <v>14</v>
      </c>
      <c r="I93" s="30" t="s">
        <v>250</v>
      </c>
      <c r="J93" s="30" t="s">
        <v>42</v>
      </c>
      <c r="K93" s="6" t="s">
        <v>168</v>
      </c>
      <c r="L93" s="7"/>
      <c r="M93" s="7"/>
      <c r="N93" s="7"/>
    </row>
    <row r="94" spans="1:14" ht="27.6" x14ac:dyDescent="0.3">
      <c r="A94" s="22"/>
      <c r="B94" s="22" t="s">
        <v>37</v>
      </c>
      <c r="C94" s="42" t="s">
        <v>178</v>
      </c>
      <c r="D94" s="22">
        <v>66</v>
      </c>
      <c r="E94" s="24">
        <v>150000</v>
      </c>
      <c r="F94" s="24">
        <f>E94*1.25</f>
        <v>187500</v>
      </c>
      <c r="G94" s="23" t="s">
        <v>50</v>
      </c>
      <c r="H94" s="23" t="s">
        <v>14</v>
      </c>
      <c r="I94" s="30" t="s">
        <v>250</v>
      </c>
      <c r="J94" s="30" t="s">
        <v>42</v>
      </c>
      <c r="K94" s="6" t="s">
        <v>179</v>
      </c>
      <c r="L94" s="7"/>
      <c r="M94" s="7"/>
      <c r="N94" s="7"/>
    </row>
    <row r="95" spans="1:14" ht="27.6" x14ac:dyDescent="0.3">
      <c r="A95" s="22"/>
      <c r="B95" s="22" t="s">
        <v>193</v>
      </c>
      <c r="C95" s="42" t="s">
        <v>282</v>
      </c>
      <c r="D95" s="22">
        <v>79</v>
      </c>
      <c r="E95" s="24">
        <v>20000</v>
      </c>
      <c r="F95" s="24">
        <f>E95*1.25</f>
        <v>25000</v>
      </c>
      <c r="G95" s="23" t="s">
        <v>50</v>
      </c>
      <c r="H95" s="23" t="s">
        <v>14</v>
      </c>
      <c r="I95" s="30" t="s">
        <v>250</v>
      </c>
      <c r="J95" s="30" t="s">
        <v>42</v>
      </c>
      <c r="K95" s="6" t="s">
        <v>194</v>
      </c>
      <c r="L95" s="7"/>
      <c r="M95" s="7"/>
      <c r="N95" s="7"/>
    </row>
    <row r="96" spans="1:14" ht="27.6" x14ac:dyDescent="0.3">
      <c r="A96" s="22"/>
      <c r="B96" s="22" t="s">
        <v>182</v>
      </c>
      <c r="C96" s="42" t="s">
        <v>284</v>
      </c>
      <c r="D96" s="22">
        <v>80</v>
      </c>
      <c r="E96" s="24">
        <v>12000</v>
      </c>
      <c r="F96" s="24">
        <f>E96*1.25</f>
        <v>15000</v>
      </c>
      <c r="G96" s="23" t="s">
        <v>50</v>
      </c>
      <c r="H96" s="23" t="s">
        <v>56</v>
      </c>
      <c r="I96" s="30" t="s">
        <v>250</v>
      </c>
      <c r="J96" s="30" t="s">
        <v>249</v>
      </c>
      <c r="K96" s="6" t="s">
        <v>183</v>
      </c>
      <c r="L96" s="7"/>
      <c r="M96" s="7"/>
      <c r="N96" s="7"/>
    </row>
    <row r="97" spans="1:15" ht="27.6" x14ac:dyDescent="0.3">
      <c r="A97" s="22"/>
      <c r="B97" s="22" t="s">
        <v>242</v>
      </c>
      <c r="C97" s="42" t="s">
        <v>283</v>
      </c>
      <c r="D97" s="22">
        <v>90</v>
      </c>
      <c r="E97" s="24">
        <v>5200</v>
      </c>
      <c r="F97" s="24">
        <f>E97*1.25</f>
        <v>6500</v>
      </c>
      <c r="G97" s="23" t="s">
        <v>56</v>
      </c>
      <c r="H97" s="23" t="s">
        <v>56</v>
      </c>
      <c r="I97" s="30" t="s">
        <v>250</v>
      </c>
      <c r="J97" s="30" t="s">
        <v>249</v>
      </c>
      <c r="K97" s="6"/>
      <c r="L97" s="7"/>
      <c r="M97" s="7"/>
      <c r="N97" s="7"/>
    </row>
    <row r="98" spans="1:15" ht="21" x14ac:dyDescent="0.4">
      <c r="A98" s="22"/>
      <c r="B98" s="22"/>
      <c r="C98" s="42"/>
      <c r="D98" s="22"/>
      <c r="E98" s="27">
        <f>SUM(E77:E97)</f>
        <v>480100</v>
      </c>
      <c r="F98" s="27">
        <f>SUM(F77:F97)</f>
        <v>600000</v>
      </c>
      <c r="G98" s="22"/>
      <c r="H98" s="23"/>
      <c r="I98" s="30"/>
      <c r="J98" s="30"/>
      <c r="K98" s="6"/>
      <c r="L98" s="7"/>
      <c r="M98" s="7"/>
      <c r="N98" s="7"/>
    </row>
    <row r="99" spans="1:15" ht="21" x14ac:dyDescent="0.4">
      <c r="A99" s="46">
        <v>3233</v>
      </c>
      <c r="B99" s="28"/>
      <c r="C99" s="35" t="s">
        <v>26</v>
      </c>
      <c r="D99" s="22"/>
      <c r="E99" s="29"/>
      <c r="F99" s="29"/>
      <c r="G99" s="28"/>
      <c r="H99" s="23"/>
      <c r="I99" s="30"/>
      <c r="J99" s="30"/>
      <c r="K99" s="6"/>
      <c r="L99" s="7"/>
      <c r="M99" s="7"/>
      <c r="N99" s="7"/>
    </row>
    <row r="100" spans="1:15" ht="27.6" x14ac:dyDescent="0.3">
      <c r="B100" s="22" t="s">
        <v>204</v>
      </c>
      <c r="C100" s="42" t="s">
        <v>205</v>
      </c>
      <c r="D100" s="22">
        <v>52</v>
      </c>
      <c r="E100" s="24">
        <v>19200</v>
      </c>
      <c r="F100" s="24">
        <f>E100*1.25</f>
        <v>24000</v>
      </c>
      <c r="G100" s="23" t="s">
        <v>50</v>
      </c>
      <c r="H100" s="23" t="s">
        <v>56</v>
      </c>
      <c r="I100" s="30" t="s">
        <v>252</v>
      </c>
      <c r="J100" s="30" t="s">
        <v>203</v>
      </c>
      <c r="K100" s="6" t="s">
        <v>206</v>
      </c>
      <c r="L100" s="7"/>
      <c r="M100" s="7"/>
      <c r="N100" s="7"/>
    </row>
    <row r="101" spans="1:15" ht="21" x14ac:dyDescent="0.4">
      <c r="A101" s="25"/>
      <c r="B101" s="22"/>
      <c r="C101" s="42"/>
      <c r="D101" s="22"/>
      <c r="E101" s="27">
        <f>SUM(E100:E100)</f>
        <v>19200</v>
      </c>
      <c r="F101" s="27">
        <f>SUM(F100:F100)</f>
        <v>24000</v>
      </c>
      <c r="G101" s="22"/>
      <c r="H101" s="23"/>
      <c r="I101" s="30"/>
      <c r="J101" s="30"/>
      <c r="K101" s="6"/>
      <c r="L101" s="7"/>
      <c r="M101" s="7"/>
      <c r="N101" s="7"/>
    </row>
    <row r="102" spans="1:15" ht="21" x14ac:dyDescent="0.4">
      <c r="A102" s="46">
        <v>3234</v>
      </c>
      <c r="B102" s="28"/>
      <c r="C102" s="35" t="s">
        <v>27</v>
      </c>
      <c r="D102" s="22"/>
      <c r="E102" s="29"/>
      <c r="F102" s="29"/>
      <c r="G102" s="22"/>
      <c r="H102" s="23"/>
      <c r="I102" s="30"/>
      <c r="J102" s="30"/>
      <c r="K102" s="6"/>
      <c r="L102" s="7"/>
      <c r="M102" s="7"/>
      <c r="N102" s="7"/>
    </row>
    <row r="103" spans="1:15" ht="27.6" x14ac:dyDescent="0.3">
      <c r="B103" s="22" t="s">
        <v>211</v>
      </c>
      <c r="C103" s="42" t="s">
        <v>285</v>
      </c>
      <c r="D103" s="22">
        <v>22</v>
      </c>
      <c r="E103" s="24">
        <v>8000</v>
      </c>
      <c r="F103" s="24">
        <f>E103*1.25</f>
        <v>10000</v>
      </c>
      <c r="G103" s="23" t="s">
        <v>50</v>
      </c>
      <c r="H103" s="23" t="s">
        <v>40</v>
      </c>
      <c r="I103" s="30" t="s">
        <v>250</v>
      </c>
      <c r="J103" s="30" t="s">
        <v>42</v>
      </c>
      <c r="K103" s="6" t="s">
        <v>212</v>
      </c>
      <c r="L103" s="7"/>
      <c r="M103" s="7"/>
      <c r="N103" s="7"/>
    </row>
    <row r="104" spans="1:15" ht="27.6" x14ac:dyDescent="0.3">
      <c r="A104" s="22"/>
      <c r="B104" s="22" t="s">
        <v>207</v>
      </c>
      <c r="C104" s="42" t="s">
        <v>286</v>
      </c>
      <c r="D104" s="22">
        <v>53</v>
      </c>
      <c r="E104" s="24">
        <v>52930</v>
      </c>
      <c r="F104" s="24">
        <v>66162.5</v>
      </c>
      <c r="G104" s="23" t="s">
        <v>50</v>
      </c>
      <c r="H104" s="23" t="s">
        <v>40</v>
      </c>
      <c r="I104" s="30" t="s">
        <v>250</v>
      </c>
      <c r="J104" s="30" t="s">
        <v>42</v>
      </c>
      <c r="K104" s="6"/>
      <c r="L104" s="7"/>
      <c r="M104" s="7"/>
      <c r="N104" s="7"/>
    </row>
    <row r="105" spans="1:15" ht="27.6" x14ac:dyDescent="0.3">
      <c r="A105" s="22"/>
      <c r="B105" s="22" t="s">
        <v>199</v>
      </c>
      <c r="C105" s="42" t="s">
        <v>287</v>
      </c>
      <c r="D105" s="22">
        <v>18</v>
      </c>
      <c r="E105" s="24">
        <v>398250</v>
      </c>
      <c r="F105" s="24">
        <v>450000</v>
      </c>
      <c r="G105" s="23" t="s">
        <v>50</v>
      </c>
      <c r="H105" s="23" t="s">
        <v>40</v>
      </c>
      <c r="I105" s="30" t="s">
        <v>250</v>
      </c>
      <c r="J105" s="30" t="s">
        <v>42</v>
      </c>
      <c r="K105" s="6" t="s">
        <v>208</v>
      </c>
      <c r="L105" s="7"/>
      <c r="M105" s="7"/>
      <c r="N105" s="7"/>
    </row>
    <row r="106" spans="1:15" ht="27.6" x14ac:dyDescent="0.3">
      <c r="A106" s="22"/>
      <c r="B106" s="22" t="s">
        <v>209</v>
      </c>
      <c r="C106" s="42" t="s">
        <v>288</v>
      </c>
      <c r="D106" s="22">
        <v>19</v>
      </c>
      <c r="E106" s="24">
        <v>120000</v>
      </c>
      <c r="F106" s="24">
        <v>150000</v>
      </c>
      <c r="G106" s="23" t="s">
        <v>50</v>
      </c>
      <c r="H106" s="23" t="s">
        <v>40</v>
      </c>
      <c r="I106" s="30" t="s">
        <v>250</v>
      </c>
      <c r="J106" s="30" t="s">
        <v>42</v>
      </c>
      <c r="K106" s="6" t="s">
        <v>210</v>
      </c>
      <c r="L106" s="7"/>
      <c r="M106" s="7"/>
      <c r="N106" s="7"/>
    </row>
    <row r="107" spans="1:15" ht="27.6" x14ac:dyDescent="0.3">
      <c r="A107" s="22"/>
      <c r="B107" s="22" t="s">
        <v>213</v>
      </c>
      <c r="C107" s="42" t="s">
        <v>214</v>
      </c>
      <c r="D107" s="22">
        <v>21</v>
      </c>
      <c r="E107" s="24">
        <v>2000</v>
      </c>
      <c r="F107" s="24">
        <f>E107*1.25</f>
        <v>2500</v>
      </c>
      <c r="G107" s="23" t="s">
        <v>50</v>
      </c>
      <c r="H107" s="23" t="s">
        <v>56</v>
      </c>
      <c r="I107" s="30" t="s">
        <v>250</v>
      </c>
      <c r="J107" s="30" t="s">
        <v>42</v>
      </c>
      <c r="K107" s="6"/>
      <c r="L107" s="7"/>
      <c r="M107" s="7"/>
      <c r="N107" s="7"/>
    </row>
    <row r="108" spans="1:15" ht="27.6" x14ac:dyDescent="0.3">
      <c r="A108" s="22"/>
      <c r="B108" s="22" t="s">
        <v>216</v>
      </c>
      <c r="C108" s="42" t="s">
        <v>289</v>
      </c>
      <c r="D108" s="22">
        <v>54</v>
      </c>
      <c r="E108" s="24">
        <v>8000</v>
      </c>
      <c r="F108" s="24">
        <v>10000</v>
      </c>
      <c r="G108" s="23" t="s">
        <v>50</v>
      </c>
      <c r="H108" s="23" t="s">
        <v>56</v>
      </c>
      <c r="I108" s="30" t="s">
        <v>252</v>
      </c>
      <c r="J108" s="30"/>
      <c r="K108" s="6"/>
      <c r="L108" s="7"/>
      <c r="M108" s="7"/>
      <c r="N108" s="7"/>
    </row>
    <row r="109" spans="1:15" ht="44.25" customHeight="1" x14ac:dyDescent="0.3">
      <c r="A109" s="22"/>
      <c r="B109" s="22" t="s">
        <v>215</v>
      </c>
      <c r="C109" s="42" t="s">
        <v>290</v>
      </c>
      <c r="D109" s="22">
        <v>20</v>
      </c>
      <c r="E109" s="24">
        <v>80000</v>
      </c>
      <c r="F109" s="24">
        <v>100000</v>
      </c>
      <c r="G109" s="23" t="s">
        <v>50</v>
      </c>
      <c r="H109" s="23" t="s">
        <v>14</v>
      </c>
      <c r="I109" s="30" t="s">
        <v>253</v>
      </c>
      <c r="J109" s="30" t="s">
        <v>249</v>
      </c>
      <c r="K109" s="6" t="s">
        <v>217</v>
      </c>
      <c r="L109" s="7"/>
      <c r="M109" s="7"/>
      <c r="N109" s="7"/>
    </row>
    <row r="110" spans="1:15" ht="27.6" x14ac:dyDescent="0.3">
      <c r="A110" s="22"/>
      <c r="B110" s="22" t="s">
        <v>218</v>
      </c>
      <c r="C110" s="42" t="s">
        <v>219</v>
      </c>
      <c r="D110" s="22">
        <v>55</v>
      </c>
      <c r="E110" s="24">
        <v>2068.69</v>
      </c>
      <c r="F110" s="24">
        <v>2337.5</v>
      </c>
      <c r="G110" s="23" t="s">
        <v>50</v>
      </c>
      <c r="H110" s="23" t="s">
        <v>56</v>
      </c>
      <c r="I110" s="30" t="s">
        <v>252</v>
      </c>
      <c r="J110" s="30"/>
      <c r="K110" s="6"/>
      <c r="L110" s="7"/>
      <c r="M110" s="7"/>
      <c r="N110" s="7"/>
    </row>
    <row r="111" spans="1:15" ht="21" x14ac:dyDescent="0.4">
      <c r="A111" s="22"/>
      <c r="B111" s="22"/>
      <c r="C111" s="42"/>
      <c r="D111" s="22"/>
      <c r="E111" s="27">
        <f>SUM(E103:E110)</f>
        <v>671248.69</v>
      </c>
      <c r="F111" s="27">
        <f>SUM(F103:F110)</f>
        <v>791000</v>
      </c>
      <c r="G111" s="22"/>
      <c r="H111" s="23"/>
      <c r="I111" s="30"/>
      <c r="J111" s="30"/>
      <c r="K111" s="6"/>
      <c r="L111" s="7"/>
      <c r="M111" s="7"/>
      <c r="N111" s="7"/>
      <c r="O111" s="7"/>
    </row>
    <row r="112" spans="1:15" x14ac:dyDescent="0.3">
      <c r="A112" s="22"/>
      <c r="B112" s="28"/>
      <c r="C112" s="35" t="s">
        <v>28</v>
      </c>
      <c r="D112" s="22"/>
      <c r="E112" s="29"/>
      <c r="F112" s="29"/>
      <c r="G112" s="22"/>
      <c r="H112" s="23"/>
      <c r="I112" s="30"/>
      <c r="J112" s="30"/>
      <c r="K112" s="6"/>
      <c r="L112" s="7"/>
      <c r="M112" s="7"/>
      <c r="N112" s="7"/>
    </row>
    <row r="113" spans="1:14" ht="28.8" x14ac:dyDescent="0.4">
      <c r="A113" s="46">
        <v>3236</v>
      </c>
      <c r="B113" s="22" t="s">
        <v>220</v>
      </c>
      <c r="C113" s="42" t="s">
        <v>296</v>
      </c>
      <c r="D113" s="22">
        <v>56</v>
      </c>
      <c r="E113" s="24">
        <v>15756</v>
      </c>
      <c r="F113" s="24">
        <v>19695</v>
      </c>
      <c r="G113" s="23" t="s">
        <v>50</v>
      </c>
      <c r="H113" s="23" t="s">
        <v>40</v>
      </c>
      <c r="I113" s="30" t="s">
        <v>252</v>
      </c>
      <c r="J113" s="30" t="s">
        <v>42</v>
      </c>
      <c r="K113" s="6"/>
      <c r="L113" s="7"/>
      <c r="M113" s="7"/>
      <c r="N113" s="7"/>
    </row>
    <row r="114" spans="1:14" ht="27.6" x14ac:dyDescent="0.3">
      <c r="A114" s="22"/>
      <c r="B114" s="22" t="s">
        <v>220</v>
      </c>
      <c r="C114" s="42" t="s">
        <v>291</v>
      </c>
      <c r="D114" s="22">
        <v>57</v>
      </c>
      <c r="E114" s="24">
        <v>25305</v>
      </c>
      <c r="F114" s="24">
        <v>25305</v>
      </c>
      <c r="G114" s="23" t="s">
        <v>50</v>
      </c>
      <c r="H114" s="23" t="s">
        <v>40</v>
      </c>
      <c r="I114" s="30" t="s">
        <v>252</v>
      </c>
      <c r="J114" s="30" t="s">
        <v>42</v>
      </c>
      <c r="K114" s="6"/>
      <c r="L114" s="7"/>
      <c r="M114" s="7"/>
      <c r="N114" s="7"/>
    </row>
    <row r="115" spans="1:14" ht="27.6" x14ac:dyDescent="0.3">
      <c r="A115" s="22"/>
      <c r="B115" s="22" t="s">
        <v>200</v>
      </c>
      <c r="C115" s="42" t="s">
        <v>201</v>
      </c>
      <c r="D115" s="22">
        <v>91</v>
      </c>
      <c r="E115" s="24">
        <v>33000</v>
      </c>
      <c r="F115" s="24">
        <v>33000</v>
      </c>
      <c r="G115" s="23" t="s">
        <v>50</v>
      </c>
      <c r="H115" s="23" t="s">
        <v>56</v>
      </c>
      <c r="I115" s="30" t="s">
        <v>252</v>
      </c>
      <c r="J115" s="30" t="s">
        <v>254</v>
      </c>
      <c r="K115" s="6"/>
      <c r="L115" s="7"/>
      <c r="M115" s="7"/>
      <c r="N115" s="7"/>
    </row>
    <row r="116" spans="1:14" ht="21" x14ac:dyDescent="0.4">
      <c r="A116" s="22"/>
      <c r="B116" s="22"/>
      <c r="C116" s="42"/>
      <c r="D116" s="22"/>
      <c r="E116" s="27">
        <f>SUM(E113:E115)</f>
        <v>74061</v>
      </c>
      <c r="F116" s="27">
        <f>SUM(F113:F115)</f>
        <v>78000</v>
      </c>
      <c r="G116" s="22"/>
      <c r="H116" s="23"/>
      <c r="I116" s="30"/>
      <c r="J116" s="30"/>
      <c r="K116" s="6"/>
      <c r="L116" s="7"/>
      <c r="M116" s="7"/>
      <c r="N116" s="7"/>
    </row>
    <row r="117" spans="1:14" ht="21" x14ac:dyDescent="0.4">
      <c r="A117" s="46">
        <v>3237</v>
      </c>
      <c r="B117" s="28"/>
      <c r="C117" s="35" t="s">
        <v>29</v>
      </c>
      <c r="D117" s="22"/>
      <c r="E117" s="29"/>
      <c r="F117" s="29"/>
      <c r="G117" s="22"/>
      <c r="H117" s="23"/>
      <c r="I117" s="30"/>
      <c r="J117" s="30"/>
      <c r="K117" s="6"/>
      <c r="L117" s="7"/>
      <c r="M117" s="7"/>
      <c r="N117" s="7"/>
    </row>
    <row r="118" spans="1:14" ht="27.6" x14ac:dyDescent="0.3">
      <c r="B118" s="22" t="s">
        <v>221</v>
      </c>
      <c r="C118" s="42" t="s">
        <v>292</v>
      </c>
      <c r="D118" s="22">
        <v>58</v>
      </c>
      <c r="E118" s="24">
        <v>50400</v>
      </c>
      <c r="F118" s="24">
        <v>63000</v>
      </c>
      <c r="G118" s="23" t="s">
        <v>50</v>
      </c>
      <c r="H118" s="23" t="s">
        <v>40</v>
      </c>
      <c r="I118" s="30" t="s">
        <v>250</v>
      </c>
      <c r="J118" s="30" t="s">
        <v>42</v>
      </c>
      <c r="K118" s="6"/>
      <c r="L118" s="7"/>
      <c r="M118" s="7"/>
      <c r="N118" s="7"/>
    </row>
    <row r="119" spans="1:14" ht="27.6" x14ac:dyDescent="0.3">
      <c r="B119" s="22" t="s">
        <v>221</v>
      </c>
      <c r="C119" s="42" t="s">
        <v>238</v>
      </c>
      <c r="D119" s="22">
        <v>92</v>
      </c>
      <c r="E119" s="24">
        <v>104000</v>
      </c>
      <c r="F119" s="24">
        <f>E119*1.25</f>
        <v>130000</v>
      </c>
      <c r="G119" s="23" t="s">
        <v>50</v>
      </c>
      <c r="H119" s="23" t="s">
        <v>40</v>
      </c>
      <c r="I119" s="30" t="s">
        <v>250</v>
      </c>
      <c r="J119" s="30" t="s">
        <v>42</v>
      </c>
      <c r="K119" s="6"/>
      <c r="L119" s="7"/>
      <c r="M119" s="7"/>
      <c r="N119" s="7"/>
    </row>
    <row r="120" spans="1:14" ht="27.6" x14ac:dyDescent="0.3">
      <c r="B120" s="22" t="s">
        <v>221</v>
      </c>
      <c r="C120" s="42" t="s">
        <v>239</v>
      </c>
      <c r="D120" s="22">
        <v>93</v>
      </c>
      <c r="E120" s="24">
        <v>3200</v>
      </c>
      <c r="F120" s="24">
        <f>E120*1.25</f>
        <v>4000</v>
      </c>
      <c r="G120" s="23" t="s">
        <v>50</v>
      </c>
      <c r="H120" s="23" t="s">
        <v>40</v>
      </c>
      <c r="I120" s="30" t="s">
        <v>250</v>
      </c>
      <c r="J120" s="30" t="s">
        <v>42</v>
      </c>
      <c r="K120" s="6"/>
      <c r="L120" s="7"/>
      <c r="M120" s="7"/>
      <c r="N120" s="7"/>
    </row>
    <row r="121" spans="1:14" ht="18" x14ac:dyDescent="0.35">
      <c r="A121" s="22"/>
      <c r="B121" s="22"/>
      <c r="C121" s="42"/>
      <c r="D121" s="22"/>
      <c r="E121" s="39">
        <f>SUM(E118:E120)</f>
        <v>157600</v>
      </c>
      <c r="F121" s="39">
        <f>E121*1.25</f>
        <v>197000</v>
      </c>
      <c r="G121" s="23"/>
      <c r="H121" s="23"/>
      <c r="I121" s="30"/>
      <c r="J121" s="30"/>
      <c r="K121" s="6"/>
      <c r="L121" s="7"/>
      <c r="M121" s="7"/>
      <c r="N121" s="7"/>
    </row>
    <row r="122" spans="1:14" ht="21" x14ac:dyDescent="0.4">
      <c r="A122" s="46">
        <v>3238</v>
      </c>
      <c r="B122" s="28"/>
      <c r="C122" s="35" t="s">
        <v>30</v>
      </c>
      <c r="D122" s="22"/>
      <c r="E122" s="29"/>
      <c r="F122" s="29"/>
      <c r="G122" s="22"/>
      <c r="H122" s="23"/>
      <c r="I122" s="30"/>
      <c r="J122" s="30"/>
      <c r="K122" s="6"/>
      <c r="L122" s="7"/>
      <c r="M122" s="7"/>
      <c r="N122" s="7"/>
    </row>
    <row r="123" spans="1:14" ht="28.8" x14ac:dyDescent="0.4">
      <c r="A123" s="25"/>
      <c r="B123" s="22" t="s">
        <v>222</v>
      </c>
      <c r="C123" s="42" t="s">
        <v>30</v>
      </c>
      <c r="D123" s="22">
        <v>59</v>
      </c>
      <c r="E123" s="24">
        <v>41600</v>
      </c>
      <c r="F123" s="24">
        <v>52000</v>
      </c>
      <c r="G123" s="23" t="s">
        <v>50</v>
      </c>
      <c r="H123" s="23" t="s">
        <v>40</v>
      </c>
      <c r="I123" s="30" t="s">
        <v>250</v>
      </c>
      <c r="J123" s="30" t="s">
        <v>42</v>
      </c>
      <c r="K123" s="6"/>
      <c r="L123" s="7"/>
      <c r="M123" s="7"/>
      <c r="N123" s="7"/>
    </row>
    <row r="124" spans="1:14" ht="27.6" x14ac:dyDescent="0.3">
      <c r="A124" s="28"/>
      <c r="B124" s="22" t="s">
        <v>34</v>
      </c>
      <c r="C124" s="42" t="s">
        <v>223</v>
      </c>
      <c r="D124" s="22">
        <v>89</v>
      </c>
      <c r="E124" s="24">
        <v>24000</v>
      </c>
      <c r="F124" s="24">
        <v>30000</v>
      </c>
      <c r="G124" s="23" t="s">
        <v>50</v>
      </c>
      <c r="H124" s="23" t="s">
        <v>40</v>
      </c>
      <c r="I124" s="30" t="s">
        <v>250</v>
      </c>
      <c r="J124" s="30" t="s">
        <v>42</v>
      </c>
      <c r="K124" s="6"/>
      <c r="L124" s="7"/>
      <c r="M124" s="7"/>
      <c r="N124" s="7"/>
    </row>
    <row r="125" spans="1:14" ht="21" x14ac:dyDescent="0.4">
      <c r="A125" s="28"/>
      <c r="B125" s="22"/>
      <c r="C125" s="42"/>
      <c r="D125" s="22"/>
      <c r="E125" s="27">
        <f>SUM(E123:E124)</f>
        <v>65600</v>
      </c>
      <c r="F125" s="27">
        <f>SUM(F123:F124)</f>
        <v>82000</v>
      </c>
      <c r="G125" s="22"/>
      <c r="H125" s="23"/>
      <c r="I125" s="30"/>
      <c r="J125" s="30"/>
      <c r="K125" s="6"/>
      <c r="L125" s="7"/>
      <c r="M125" s="7"/>
      <c r="N125" s="7"/>
    </row>
    <row r="126" spans="1:14" ht="21" x14ac:dyDescent="0.4">
      <c r="A126" s="46">
        <v>3239</v>
      </c>
      <c r="B126" s="28"/>
      <c r="C126" s="35" t="s">
        <v>31</v>
      </c>
      <c r="D126" s="22"/>
      <c r="E126" s="29"/>
      <c r="F126" s="29"/>
      <c r="G126" s="22"/>
      <c r="H126" s="23"/>
      <c r="I126" s="30"/>
      <c r="J126" s="30"/>
      <c r="K126" s="6"/>
      <c r="L126" s="7"/>
      <c r="M126" s="7"/>
      <c r="N126" s="7"/>
    </row>
    <row r="127" spans="1:14" ht="28.8" x14ac:dyDescent="0.4">
      <c r="A127" s="25"/>
      <c r="B127" s="22" t="s">
        <v>224</v>
      </c>
      <c r="C127" s="42" t="s">
        <v>293</v>
      </c>
      <c r="D127" s="22">
        <v>65</v>
      </c>
      <c r="E127" s="24">
        <v>6400</v>
      </c>
      <c r="F127" s="24">
        <v>8000</v>
      </c>
      <c r="G127" s="23" t="s">
        <v>50</v>
      </c>
      <c r="H127" s="23" t="s">
        <v>56</v>
      </c>
      <c r="I127" s="30" t="s">
        <v>252</v>
      </c>
      <c r="J127" s="30" t="s">
        <v>55</v>
      </c>
      <c r="K127" s="6"/>
      <c r="L127" s="7"/>
      <c r="M127" s="7"/>
      <c r="N127" s="7"/>
    </row>
    <row r="128" spans="1:14" ht="27.6" x14ac:dyDescent="0.3">
      <c r="A128" s="22"/>
      <c r="B128" s="22" t="s">
        <v>240</v>
      </c>
      <c r="C128" s="42" t="s">
        <v>241</v>
      </c>
      <c r="D128" s="22">
        <v>95</v>
      </c>
      <c r="E128" s="24">
        <v>14400</v>
      </c>
      <c r="F128" s="24">
        <f>E128*1.25</f>
        <v>18000</v>
      </c>
      <c r="G128" s="23" t="s">
        <v>50</v>
      </c>
      <c r="H128" s="23" t="s">
        <v>56</v>
      </c>
      <c r="I128" s="30" t="s">
        <v>252</v>
      </c>
      <c r="J128" s="30" t="s">
        <v>255</v>
      </c>
      <c r="K128" s="6"/>
      <c r="L128" s="7"/>
      <c r="M128" s="7"/>
      <c r="N128" s="7"/>
    </row>
    <row r="129" spans="1:17" ht="21" x14ac:dyDescent="0.4">
      <c r="A129" s="22"/>
      <c r="B129" s="22"/>
      <c r="C129" s="42"/>
      <c r="D129" s="22"/>
      <c r="E129" s="27">
        <f>SUM(E127:E128)</f>
        <v>20800</v>
      </c>
      <c r="F129" s="27">
        <f>E129*1.25</f>
        <v>26000</v>
      </c>
      <c r="G129" s="22"/>
      <c r="H129" s="23"/>
      <c r="I129" s="30"/>
      <c r="J129" s="30"/>
      <c r="K129" s="6"/>
      <c r="L129" s="7">
        <v>183000</v>
      </c>
      <c r="M129" s="7">
        <v>42000</v>
      </c>
      <c r="N129" s="7">
        <f>M129*L130/100</f>
        <v>8400</v>
      </c>
      <c r="O129">
        <f>M129-N129</f>
        <v>33600</v>
      </c>
      <c r="Q129">
        <v>99200</v>
      </c>
    </row>
    <row r="130" spans="1:17" ht="21" x14ac:dyDescent="0.4">
      <c r="A130" s="46">
        <v>3292</v>
      </c>
      <c r="B130" s="28"/>
      <c r="C130" s="35" t="s">
        <v>32</v>
      </c>
      <c r="D130" s="22"/>
      <c r="E130" s="29"/>
      <c r="F130" s="29"/>
      <c r="G130" s="22"/>
      <c r="H130" s="23"/>
      <c r="I130" s="30"/>
      <c r="J130" s="30"/>
      <c r="K130" s="6"/>
      <c r="L130" s="7">
        <v>20</v>
      </c>
      <c r="M130" s="7">
        <v>15000</v>
      </c>
      <c r="N130" s="7">
        <f>M130*L130/100</f>
        <v>3000</v>
      </c>
      <c r="O130">
        <f>M130-N130</f>
        <v>12000</v>
      </c>
      <c r="Q130">
        <v>12000</v>
      </c>
    </row>
    <row r="131" spans="1:17" ht="28.8" x14ac:dyDescent="0.4">
      <c r="A131" s="25"/>
      <c r="B131" s="22" t="s">
        <v>61</v>
      </c>
      <c r="C131" s="42" t="s">
        <v>294</v>
      </c>
      <c r="D131" s="22">
        <v>60</v>
      </c>
      <c r="E131" s="24">
        <v>22654.07</v>
      </c>
      <c r="F131" s="24">
        <v>28317.19</v>
      </c>
      <c r="G131" s="23" t="s">
        <v>50</v>
      </c>
      <c r="H131" s="23" t="s">
        <v>40</v>
      </c>
      <c r="I131" s="30" t="s">
        <v>250</v>
      </c>
      <c r="J131" s="30" t="s">
        <v>42</v>
      </c>
      <c r="K131" s="6"/>
      <c r="L131" s="7">
        <f>L129*L130/100</f>
        <v>36600</v>
      </c>
      <c r="M131" s="7">
        <v>124000</v>
      </c>
      <c r="N131" s="7">
        <f>M131*L130/100</f>
        <v>24800</v>
      </c>
      <c r="O131">
        <f>M131-N131</f>
        <v>99200</v>
      </c>
      <c r="Q131">
        <v>35200</v>
      </c>
    </row>
    <row r="132" spans="1:17" ht="28.8" x14ac:dyDescent="0.4">
      <c r="A132" s="25"/>
      <c r="B132" s="22" t="s">
        <v>225</v>
      </c>
      <c r="C132" s="42" t="s">
        <v>295</v>
      </c>
      <c r="D132" s="22">
        <v>61</v>
      </c>
      <c r="E132" s="24">
        <v>13511.25</v>
      </c>
      <c r="F132" s="24">
        <v>16889.060000000001</v>
      </c>
      <c r="G132" s="23" t="s">
        <v>50</v>
      </c>
      <c r="H132" s="23" t="s">
        <v>40</v>
      </c>
      <c r="I132" s="30" t="s">
        <v>250</v>
      </c>
      <c r="J132" s="30" t="s">
        <v>42</v>
      </c>
      <c r="K132" s="6"/>
      <c r="L132" s="7">
        <f>L129-L131</f>
        <v>146400</v>
      </c>
      <c r="M132" s="7">
        <f>SUM(M129:M131)</f>
        <v>181000</v>
      </c>
      <c r="N132" s="7"/>
      <c r="O132">
        <f>SUM(O129:O131)</f>
        <v>144800</v>
      </c>
      <c r="Q132">
        <f>SUM(Q129:Q131)</f>
        <v>146400</v>
      </c>
    </row>
    <row r="133" spans="1:17" ht="28.8" x14ac:dyDescent="0.4">
      <c r="A133" s="25"/>
      <c r="B133" s="22" t="s">
        <v>226</v>
      </c>
      <c r="C133" s="42" t="s">
        <v>297</v>
      </c>
      <c r="D133" s="22">
        <v>62</v>
      </c>
      <c r="E133" s="24">
        <v>8635</v>
      </c>
      <c r="F133" s="24">
        <f>E133*1.25</f>
        <v>10793.75</v>
      </c>
      <c r="G133" s="23" t="s">
        <v>50</v>
      </c>
      <c r="H133" s="23" t="s">
        <v>40</v>
      </c>
      <c r="I133" s="30" t="s">
        <v>250</v>
      </c>
      <c r="J133" s="30" t="s">
        <v>42</v>
      </c>
      <c r="K133" s="6"/>
      <c r="L133" s="7"/>
      <c r="M133" s="7"/>
      <c r="N133" s="7"/>
    </row>
    <row r="134" spans="1:17" ht="21" x14ac:dyDescent="0.4">
      <c r="A134" s="25"/>
      <c r="B134" s="22"/>
      <c r="C134" s="42"/>
      <c r="D134" s="22"/>
      <c r="E134" s="27">
        <f>SUM(E131:E133)</f>
        <v>44800.32</v>
      </c>
      <c r="F134" s="27">
        <f>SUM(F131:F133)</f>
        <v>56000</v>
      </c>
      <c r="G134" s="22"/>
      <c r="H134" s="23"/>
      <c r="I134" s="30"/>
      <c r="J134" s="30"/>
      <c r="K134" s="6"/>
      <c r="L134" s="7"/>
      <c r="M134" s="7"/>
      <c r="N134" s="7"/>
    </row>
    <row r="135" spans="1:17" ht="28.8" x14ac:dyDescent="0.4">
      <c r="A135" s="46">
        <v>3431</v>
      </c>
      <c r="B135" s="28"/>
      <c r="C135" s="35" t="s">
        <v>33</v>
      </c>
      <c r="D135" s="22"/>
      <c r="E135" s="29"/>
      <c r="F135" s="29"/>
      <c r="G135" s="22"/>
      <c r="H135" s="23"/>
      <c r="I135" s="30"/>
      <c r="J135" s="30"/>
      <c r="K135" s="6"/>
      <c r="L135" s="7"/>
      <c r="M135" s="7"/>
      <c r="N135" s="7"/>
      <c r="O135">
        <v>146400</v>
      </c>
    </row>
    <row r="136" spans="1:17" ht="28.8" x14ac:dyDescent="0.4">
      <c r="A136" s="25"/>
      <c r="B136" s="22" t="s">
        <v>227</v>
      </c>
      <c r="C136" s="42" t="s">
        <v>33</v>
      </c>
      <c r="D136" s="22">
        <v>63</v>
      </c>
      <c r="E136" s="24">
        <v>8800</v>
      </c>
      <c r="F136" s="24">
        <v>11000</v>
      </c>
      <c r="G136" s="23" t="s">
        <v>50</v>
      </c>
      <c r="H136" s="23" t="s">
        <v>40</v>
      </c>
      <c r="I136" s="30" t="s">
        <v>250</v>
      </c>
      <c r="J136" s="30" t="s">
        <v>228</v>
      </c>
      <c r="K136" s="6"/>
      <c r="L136" s="7"/>
      <c r="M136" s="7"/>
      <c r="N136" s="7"/>
      <c r="O136">
        <f>O135-O131-O130</f>
        <v>35200</v>
      </c>
    </row>
    <row r="137" spans="1:17" ht="21" x14ac:dyDescent="0.4">
      <c r="A137" s="25"/>
      <c r="B137" s="22"/>
      <c r="C137" s="42"/>
      <c r="D137" s="22"/>
      <c r="E137" s="27">
        <v>8800</v>
      </c>
      <c r="F137" s="27">
        <v>11000</v>
      </c>
      <c r="G137" s="22"/>
      <c r="H137" s="23"/>
      <c r="I137" s="30"/>
      <c r="J137" s="30"/>
      <c r="K137" s="6"/>
      <c r="L137" s="7"/>
      <c r="M137" s="7"/>
      <c r="N137" s="7"/>
    </row>
    <row r="138" spans="1:17" ht="28.8" x14ac:dyDescent="0.4">
      <c r="A138" s="46">
        <v>3433</v>
      </c>
      <c r="B138" s="22"/>
      <c r="C138" s="42" t="s">
        <v>298</v>
      </c>
      <c r="D138" s="22">
        <v>96</v>
      </c>
      <c r="E138" s="24">
        <v>20000</v>
      </c>
      <c r="F138" s="24">
        <v>20000</v>
      </c>
      <c r="G138" s="23" t="s">
        <v>50</v>
      </c>
      <c r="H138" s="23" t="s">
        <v>14</v>
      </c>
      <c r="I138" s="30" t="s">
        <v>250</v>
      </c>
      <c r="J138" s="30" t="s">
        <v>203</v>
      </c>
      <c r="K138" s="6"/>
      <c r="L138" s="7"/>
      <c r="M138" s="7"/>
      <c r="N138" s="7"/>
    </row>
    <row r="139" spans="1:17" ht="21" x14ac:dyDescent="0.4">
      <c r="A139" s="25"/>
      <c r="B139" s="22"/>
      <c r="C139" s="42"/>
      <c r="D139" s="22"/>
      <c r="E139" s="27">
        <v>20000</v>
      </c>
      <c r="F139" s="27">
        <v>20000</v>
      </c>
      <c r="G139" s="22"/>
      <c r="H139" s="23"/>
      <c r="I139" s="30"/>
      <c r="J139" s="30"/>
      <c r="K139" s="6"/>
      <c r="L139" s="7"/>
      <c r="M139" s="7"/>
      <c r="N139" s="7"/>
    </row>
    <row r="140" spans="1:17" ht="28.8" x14ac:dyDescent="0.4">
      <c r="A140" s="46">
        <v>3722</v>
      </c>
      <c r="B140" s="22" t="s">
        <v>229</v>
      </c>
      <c r="C140" s="42" t="s">
        <v>299</v>
      </c>
      <c r="D140" s="22">
        <v>64</v>
      </c>
      <c r="E140" s="24">
        <v>10400</v>
      </c>
      <c r="F140" s="24">
        <f>E140*1.25</f>
        <v>13000</v>
      </c>
      <c r="G140" s="23" t="s">
        <v>50</v>
      </c>
      <c r="H140" s="23" t="s">
        <v>56</v>
      </c>
      <c r="I140" s="30" t="s">
        <v>252</v>
      </c>
      <c r="J140" s="30"/>
      <c r="K140" s="6"/>
      <c r="L140" s="7"/>
      <c r="M140" s="7"/>
      <c r="N140" s="7"/>
    </row>
    <row r="141" spans="1:17" ht="21" x14ac:dyDescent="0.4">
      <c r="A141" s="25"/>
      <c r="B141" s="22"/>
      <c r="C141" s="42"/>
      <c r="D141" s="22"/>
      <c r="E141" s="27">
        <v>10400</v>
      </c>
      <c r="F141" s="27">
        <f>E141*1.25</f>
        <v>13000</v>
      </c>
      <c r="G141" s="22"/>
      <c r="H141" s="23"/>
      <c r="I141" s="30"/>
      <c r="J141" s="30"/>
      <c r="K141" s="6"/>
      <c r="L141" s="7"/>
      <c r="M141" s="7"/>
      <c r="N141" s="7"/>
    </row>
    <row r="142" spans="1:17" ht="21" x14ac:dyDescent="0.4">
      <c r="A142" s="25"/>
      <c r="B142" s="22"/>
      <c r="C142" s="35" t="s">
        <v>236</v>
      </c>
      <c r="D142" s="22"/>
      <c r="E142" s="27"/>
      <c r="F142" s="27"/>
      <c r="G142" s="22"/>
      <c r="H142" s="23"/>
      <c r="I142" s="30"/>
      <c r="J142" s="30"/>
      <c r="K142" s="6"/>
      <c r="L142" s="7"/>
      <c r="M142" s="7"/>
      <c r="N142" s="7"/>
    </row>
    <row r="143" spans="1:17" ht="28.8" x14ac:dyDescent="0.4">
      <c r="A143" s="46">
        <v>4221</v>
      </c>
      <c r="B143" s="22" t="s">
        <v>59</v>
      </c>
      <c r="C143" s="42" t="s">
        <v>300</v>
      </c>
      <c r="D143" s="22">
        <v>86</v>
      </c>
      <c r="E143" s="24">
        <v>9600</v>
      </c>
      <c r="F143" s="24">
        <v>12000</v>
      </c>
      <c r="G143" s="23" t="s">
        <v>50</v>
      </c>
      <c r="H143" s="23" t="s">
        <v>56</v>
      </c>
      <c r="I143" s="30"/>
      <c r="J143" s="30" t="s">
        <v>55</v>
      </c>
      <c r="K143" s="6"/>
      <c r="L143" s="7"/>
      <c r="M143" s="7"/>
      <c r="N143" s="7"/>
    </row>
    <row r="144" spans="1:17" ht="28.8" x14ac:dyDescent="0.4">
      <c r="A144" s="46">
        <v>4224</v>
      </c>
      <c r="B144" s="22" t="s">
        <v>60</v>
      </c>
      <c r="C144" s="42" t="s">
        <v>154</v>
      </c>
      <c r="D144" s="22">
        <v>88</v>
      </c>
      <c r="E144" s="24">
        <v>100000</v>
      </c>
      <c r="F144" s="24">
        <v>125000</v>
      </c>
      <c r="G144" s="23" t="s">
        <v>50</v>
      </c>
      <c r="H144" s="23" t="s">
        <v>56</v>
      </c>
      <c r="I144" s="30" t="s">
        <v>250</v>
      </c>
      <c r="J144" s="30" t="s">
        <v>203</v>
      </c>
      <c r="K144" s="6"/>
      <c r="L144" s="7"/>
      <c r="M144" s="7"/>
      <c r="N144" s="7"/>
    </row>
    <row r="145" spans="1:14" ht="28.8" x14ac:dyDescent="0.4">
      <c r="A145" s="70">
        <v>4227</v>
      </c>
      <c r="B145" s="71" t="s">
        <v>303</v>
      </c>
      <c r="C145" s="42" t="s">
        <v>153</v>
      </c>
      <c r="D145" s="22">
        <v>97</v>
      </c>
      <c r="E145" s="24">
        <v>20000</v>
      </c>
      <c r="F145" s="24">
        <v>25000</v>
      </c>
      <c r="G145" s="23" t="s">
        <v>50</v>
      </c>
      <c r="H145" s="23" t="s">
        <v>56</v>
      </c>
      <c r="I145" s="30"/>
      <c r="J145" s="30" t="s">
        <v>55</v>
      </c>
      <c r="K145" s="6"/>
      <c r="L145" s="7"/>
      <c r="M145" s="7"/>
      <c r="N145" s="7"/>
    </row>
    <row r="146" spans="1:14" ht="28.8" x14ac:dyDescent="0.4">
      <c r="A146" s="49">
        <v>4262</v>
      </c>
      <c r="B146" s="71" t="s">
        <v>304</v>
      </c>
      <c r="C146" s="44" t="s">
        <v>301</v>
      </c>
      <c r="D146" s="36">
        <v>98</v>
      </c>
      <c r="E146" s="37">
        <v>20000</v>
      </c>
      <c r="F146" s="37">
        <v>25000</v>
      </c>
      <c r="G146" s="23" t="s">
        <v>50</v>
      </c>
      <c r="H146" s="23" t="s">
        <v>56</v>
      </c>
      <c r="I146" s="38"/>
      <c r="J146" s="30" t="s">
        <v>55</v>
      </c>
      <c r="K146" s="6"/>
      <c r="L146" s="7"/>
      <c r="M146" s="7"/>
      <c r="N146" s="7"/>
    </row>
    <row r="147" spans="1:14" ht="31.2" customHeight="1" x14ac:dyDescent="0.4">
      <c r="A147" s="70">
        <v>4231</v>
      </c>
      <c r="B147" s="71" t="s">
        <v>305</v>
      </c>
      <c r="C147" s="45" t="s">
        <v>302</v>
      </c>
      <c r="D147" s="22">
        <v>99</v>
      </c>
      <c r="E147" s="24">
        <v>120000</v>
      </c>
      <c r="F147" s="24">
        <v>150000</v>
      </c>
      <c r="G147" s="23" t="s">
        <v>50</v>
      </c>
      <c r="H147" s="23" t="s">
        <v>56</v>
      </c>
      <c r="I147" s="23"/>
      <c r="J147" s="30" t="s">
        <v>55</v>
      </c>
      <c r="K147" s="6"/>
      <c r="L147" s="7"/>
      <c r="M147" s="7"/>
      <c r="N147" s="7"/>
    </row>
    <row r="148" spans="1:14" ht="21" x14ac:dyDescent="0.4">
      <c r="A148" s="22"/>
      <c r="B148" s="23"/>
      <c r="C148" s="22"/>
      <c r="D148" s="24"/>
      <c r="E148" s="27">
        <f>SUM(E143:E147)</f>
        <v>269600</v>
      </c>
      <c r="F148" s="27">
        <f>SUM(F143:F147)</f>
        <v>337000</v>
      </c>
      <c r="G148" s="23"/>
      <c r="H148" s="23"/>
      <c r="I148" s="22"/>
      <c r="J148" s="22"/>
      <c r="K148" s="7"/>
      <c r="L148" s="8"/>
      <c r="M148" s="7"/>
      <c r="N148" s="7"/>
    </row>
    <row r="149" spans="1:14" ht="18" x14ac:dyDescent="0.35">
      <c r="A149" s="11"/>
      <c r="B149" s="6"/>
      <c r="C149" s="9" t="s">
        <v>237</v>
      </c>
      <c r="D149" s="6"/>
      <c r="E149" s="40">
        <f>E148+E134+E125+E116+E118+E111+E101+E98+E74+E69+E65+E48+E46+E41+E22+E13</f>
        <v>6446177.75</v>
      </c>
      <c r="F149" s="40">
        <f>F148+F141+F139+F137+F134+F129+F125+F121+F116+F111+F101+F98+F74+F69+F65+F50+F46+F41+F22+F13+F9</f>
        <v>7986000</v>
      </c>
      <c r="G149" s="6"/>
      <c r="H149" s="9"/>
      <c r="I149" s="6"/>
      <c r="J149" s="6"/>
      <c r="K149" s="6"/>
      <c r="L149" s="7"/>
      <c r="M149" s="7"/>
      <c r="N149" s="7"/>
    </row>
    <row r="150" spans="1:14" x14ac:dyDescent="0.3">
      <c r="A150" s="3"/>
      <c r="B150" s="3"/>
      <c r="C150" s="5"/>
      <c r="D150" s="3"/>
      <c r="E150" s="64" t="s">
        <v>262</v>
      </c>
      <c r="F150" s="4">
        <v>10859000</v>
      </c>
      <c r="G150" s="3" t="s">
        <v>246</v>
      </c>
      <c r="H150" s="5"/>
      <c r="I150" s="3"/>
      <c r="J150" s="3"/>
      <c r="K150" s="3"/>
    </row>
    <row r="151" spans="1:14" x14ac:dyDescent="0.3">
      <c r="A151" s="3"/>
      <c r="B151" s="3"/>
      <c r="C151" s="5" t="s">
        <v>41</v>
      </c>
      <c r="D151" s="3"/>
      <c r="E151" s="4">
        <v>3212</v>
      </c>
      <c r="F151" s="4">
        <v>33000</v>
      </c>
      <c r="G151" s="5" t="s">
        <v>258</v>
      </c>
      <c r="H151" s="5"/>
      <c r="I151" s="3"/>
      <c r="J151" s="3"/>
      <c r="K151" s="3"/>
    </row>
    <row r="152" spans="1:14" x14ac:dyDescent="0.3">
      <c r="A152" s="3"/>
      <c r="B152" s="3"/>
      <c r="C152" s="5"/>
      <c r="D152" s="3"/>
      <c r="E152" s="4">
        <v>3291</v>
      </c>
      <c r="F152" s="4">
        <v>30000</v>
      </c>
      <c r="G152" s="5" t="s">
        <v>259</v>
      </c>
      <c r="H152" s="5"/>
      <c r="I152" s="3"/>
      <c r="J152" s="3"/>
      <c r="K152" s="3"/>
    </row>
    <row r="153" spans="1:14" x14ac:dyDescent="0.3">
      <c r="A153" s="3"/>
      <c r="E153" s="1">
        <v>3299</v>
      </c>
      <c r="F153" s="2">
        <v>98000</v>
      </c>
      <c r="G153" t="s">
        <v>260</v>
      </c>
    </row>
    <row r="154" spans="1:14" x14ac:dyDescent="0.3">
      <c r="E154" s="1">
        <v>3721</v>
      </c>
      <c r="F154" s="1">
        <v>7000</v>
      </c>
      <c r="G154" t="s">
        <v>261</v>
      </c>
    </row>
    <row r="155" spans="1:14" x14ac:dyDescent="0.3">
      <c r="E155" s="1">
        <v>3293</v>
      </c>
      <c r="F155" s="1">
        <v>4000</v>
      </c>
      <c r="G155" t="s">
        <v>263</v>
      </c>
    </row>
    <row r="156" spans="1:14" x14ac:dyDescent="0.3">
      <c r="E156" s="1">
        <v>3239</v>
      </c>
      <c r="F156" s="1">
        <v>26000</v>
      </c>
      <c r="G156" t="s">
        <v>264</v>
      </c>
    </row>
    <row r="157" spans="1:14" x14ac:dyDescent="0.3">
      <c r="B157" t="s">
        <v>41</v>
      </c>
      <c r="E157" s="1">
        <v>3811</v>
      </c>
      <c r="F157" s="1">
        <v>120000</v>
      </c>
      <c r="G157" t="s">
        <v>265</v>
      </c>
    </row>
    <row r="158" spans="1:14" x14ac:dyDescent="0.3">
      <c r="F158" s="1">
        <f>SUM(F149:F157)</f>
        <v>19163000</v>
      </c>
    </row>
  </sheetData>
  <autoFilter ref="D1:D153"/>
  <mergeCells count="4">
    <mergeCell ref="C4:E4"/>
    <mergeCell ref="B1:C1"/>
    <mergeCell ref="B2:C2"/>
    <mergeCell ref="B3:G3"/>
  </mergeCells>
  <phoneticPr fontId="5" type="noConversion"/>
  <pageMargins left="0.17" right="0.17" top="0.17" bottom="0.17" header="0.17" footer="0.1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tabSelected="1" workbookViewId="0">
      <selection activeCell="P7" sqref="P7"/>
    </sheetView>
  </sheetViews>
  <sheetFormatPr defaultRowHeight="14.4" x14ac:dyDescent="0.3"/>
  <cols>
    <col min="1" max="1" width="7.88671875" customWidth="1"/>
    <col min="2" max="2" width="8" customWidth="1"/>
    <col min="3" max="3" width="24.33203125" customWidth="1"/>
    <col min="4" max="4" width="4.6640625" customWidth="1"/>
    <col min="5" max="5" width="14.6640625" customWidth="1"/>
    <col min="6" max="6" width="16.109375" customWidth="1"/>
    <col min="7" max="7" width="10" customWidth="1"/>
    <col min="8" max="8" width="10.88671875" customWidth="1"/>
    <col min="9" max="9" width="11.33203125" customWidth="1"/>
    <col min="10" max="10" width="10.33203125" style="7" customWidth="1"/>
    <col min="11" max="11" width="10.5546875" style="7" customWidth="1"/>
    <col min="12" max="12" width="9.5546875" customWidth="1"/>
    <col min="13" max="13" width="9" customWidth="1"/>
    <col min="14" max="14" width="9.109375" customWidth="1"/>
    <col min="15" max="15" width="10" customWidth="1"/>
    <col min="16" max="16" width="9.109375" customWidth="1"/>
    <col min="17" max="17" width="0.109375" customWidth="1"/>
    <col min="18" max="18" width="11.44140625" hidden="1" customWidth="1"/>
    <col min="19" max="19" width="8.5546875" customWidth="1"/>
    <col min="20" max="20" width="9.109375" style="7"/>
  </cols>
  <sheetData>
    <row r="1" spans="1:20" ht="15" customHeight="1" x14ac:dyDescent="0.3">
      <c r="A1" s="12"/>
      <c r="B1" s="131" t="s">
        <v>65</v>
      </c>
      <c r="C1" s="131"/>
      <c r="D1" s="12"/>
      <c r="E1" s="13"/>
      <c r="F1" s="13"/>
      <c r="G1" s="13"/>
      <c r="H1" s="13"/>
      <c r="I1" s="13"/>
      <c r="J1" s="121"/>
      <c r="K1" s="121"/>
      <c r="L1" s="12"/>
      <c r="M1" s="12"/>
      <c r="N1" s="14"/>
      <c r="O1" s="12"/>
      <c r="P1" s="12"/>
    </row>
    <row r="2" spans="1:20" ht="15" customHeight="1" x14ac:dyDescent="0.3">
      <c r="A2" s="12"/>
      <c r="B2" s="131" t="s">
        <v>66</v>
      </c>
      <c r="C2" s="131"/>
      <c r="D2" s="12"/>
      <c r="E2" s="13"/>
      <c r="F2" s="13"/>
      <c r="G2" s="13"/>
      <c r="H2" s="13"/>
      <c r="I2" s="13"/>
      <c r="J2" s="121"/>
      <c r="K2" s="121"/>
      <c r="L2" s="12"/>
      <c r="M2" s="12"/>
      <c r="N2" s="14"/>
      <c r="O2" s="12"/>
      <c r="P2" s="12"/>
    </row>
    <row r="3" spans="1:20" ht="15" customHeight="1" x14ac:dyDescent="0.3">
      <c r="A3" s="1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68"/>
      <c r="N3" s="14"/>
      <c r="O3" s="12"/>
      <c r="P3" s="12"/>
    </row>
    <row r="4" spans="1:20" ht="15" customHeight="1" x14ac:dyDescent="0.3">
      <c r="A4" s="12"/>
      <c r="B4" s="12"/>
      <c r="C4" s="129" t="s">
        <v>248</v>
      </c>
      <c r="D4" s="129"/>
      <c r="E4" s="130"/>
      <c r="F4" s="65"/>
      <c r="G4" s="95"/>
      <c r="H4" s="95"/>
      <c r="I4" s="95"/>
      <c r="J4" s="122"/>
      <c r="K4" s="122"/>
      <c r="L4" s="12"/>
      <c r="M4" s="12"/>
      <c r="N4" s="14"/>
      <c r="O4" s="12"/>
      <c r="P4" s="12"/>
    </row>
    <row r="5" spans="1:20" ht="15" customHeight="1" x14ac:dyDescent="0.3">
      <c r="A5" s="12"/>
      <c r="B5" s="12"/>
      <c r="C5" s="14"/>
      <c r="D5" s="12"/>
      <c r="E5" s="13"/>
      <c r="F5" s="13"/>
      <c r="G5" s="13"/>
      <c r="H5" s="13"/>
      <c r="I5" s="13"/>
      <c r="J5" s="121"/>
      <c r="K5" s="121"/>
      <c r="L5" s="12"/>
      <c r="M5" s="12"/>
      <c r="N5" s="14"/>
      <c r="O5" s="12"/>
      <c r="P5" s="12"/>
    </row>
    <row r="6" spans="1:20" ht="15" customHeight="1" x14ac:dyDescent="0.3">
      <c r="A6" s="16"/>
      <c r="B6" s="16"/>
      <c r="C6" s="17">
        <v>1</v>
      </c>
      <c r="D6" s="18">
        <v>2</v>
      </c>
      <c r="E6" s="19">
        <v>4</v>
      </c>
      <c r="F6" s="90">
        <v>5</v>
      </c>
      <c r="G6" s="94">
        <v>6</v>
      </c>
      <c r="H6" s="96">
        <v>7</v>
      </c>
      <c r="I6" s="96">
        <v>8</v>
      </c>
      <c r="J6" s="123">
        <v>9</v>
      </c>
      <c r="K6" s="124">
        <v>10</v>
      </c>
      <c r="L6" s="91">
        <v>11</v>
      </c>
      <c r="M6" s="18">
        <v>12</v>
      </c>
      <c r="N6" s="17">
        <v>13</v>
      </c>
      <c r="O6" s="18">
        <v>14</v>
      </c>
      <c r="P6" s="18">
        <v>15</v>
      </c>
      <c r="T6"/>
    </row>
    <row r="7" spans="1:20" ht="24" customHeight="1" x14ac:dyDescent="0.3">
      <c r="A7" s="20" t="s">
        <v>0</v>
      </c>
      <c r="B7" s="20" t="s">
        <v>8</v>
      </c>
      <c r="C7" s="20" t="s">
        <v>1</v>
      </c>
      <c r="D7" s="20" t="s">
        <v>2</v>
      </c>
      <c r="E7" s="21" t="s">
        <v>70</v>
      </c>
      <c r="F7" s="92" t="s">
        <v>71</v>
      </c>
      <c r="G7" s="92" t="s">
        <v>315</v>
      </c>
      <c r="H7" s="92" t="s">
        <v>312</v>
      </c>
      <c r="I7" s="92" t="s">
        <v>313</v>
      </c>
      <c r="J7" s="125" t="s">
        <v>329</v>
      </c>
      <c r="K7" s="126"/>
      <c r="L7" s="93" t="s">
        <v>3</v>
      </c>
      <c r="M7" s="84" t="s">
        <v>307</v>
      </c>
      <c r="N7" s="20" t="s">
        <v>4</v>
      </c>
      <c r="O7" s="20" t="s">
        <v>5</v>
      </c>
      <c r="P7" s="20" t="s">
        <v>6</v>
      </c>
      <c r="T7"/>
    </row>
    <row r="8" spans="1:20" ht="15" customHeight="1" x14ac:dyDescent="0.3">
      <c r="A8" s="63">
        <v>3211</v>
      </c>
      <c r="B8" s="103" t="s">
        <v>256</v>
      </c>
      <c r="C8" s="115" t="s">
        <v>257</v>
      </c>
      <c r="D8" s="97">
        <v>100</v>
      </c>
      <c r="E8" s="98">
        <v>10000</v>
      </c>
      <c r="F8" s="98">
        <v>10000</v>
      </c>
      <c r="G8" s="99"/>
      <c r="H8" s="99"/>
      <c r="I8" s="99"/>
      <c r="J8" s="99">
        <v>7000</v>
      </c>
      <c r="K8" s="99">
        <v>7000</v>
      </c>
      <c r="L8" s="60" t="s">
        <v>56</v>
      </c>
      <c r="M8" s="60" t="s">
        <v>308</v>
      </c>
      <c r="N8" s="60" t="s">
        <v>56</v>
      </c>
      <c r="O8" s="60" t="s">
        <v>249</v>
      </c>
      <c r="P8" s="86" t="s">
        <v>203</v>
      </c>
      <c r="T8">
        <v>-3000</v>
      </c>
    </row>
    <row r="9" spans="1:20" ht="15" customHeight="1" x14ac:dyDescent="0.3">
      <c r="A9" s="59"/>
      <c r="B9" s="104"/>
      <c r="C9" s="116"/>
      <c r="D9" s="60"/>
      <c r="E9" s="118">
        <v>10000</v>
      </c>
      <c r="F9" s="118">
        <v>10000</v>
      </c>
      <c r="G9" s="62"/>
      <c r="H9" s="62"/>
      <c r="I9" s="62"/>
      <c r="J9" s="127"/>
      <c r="K9" s="127"/>
      <c r="L9" s="60"/>
      <c r="M9" s="60"/>
      <c r="N9" s="60"/>
      <c r="O9" s="60"/>
      <c r="P9" s="79"/>
      <c r="T9"/>
    </row>
    <row r="10" spans="1:20" ht="15" customHeight="1" x14ac:dyDescent="0.4">
      <c r="A10" s="46">
        <v>3213</v>
      </c>
      <c r="B10" s="105"/>
      <c r="C10" s="106" t="s">
        <v>230</v>
      </c>
      <c r="D10" s="73"/>
      <c r="E10" s="24"/>
      <c r="F10" s="24"/>
      <c r="G10" s="24"/>
      <c r="H10" s="24"/>
      <c r="I10" s="24"/>
      <c r="J10" s="24"/>
      <c r="K10" s="24"/>
      <c r="L10" s="22"/>
      <c r="M10" s="73"/>
      <c r="N10" s="23"/>
      <c r="O10" s="22"/>
      <c r="P10" s="72"/>
      <c r="T10"/>
    </row>
    <row r="11" spans="1:20" ht="15" customHeight="1" x14ac:dyDescent="0.3">
      <c r="B11" s="105" t="s">
        <v>67</v>
      </c>
      <c r="C11" s="107" t="s">
        <v>15</v>
      </c>
      <c r="D11" s="73">
        <v>47</v>
      </c>
      <c r="E11" s="24">
        <v>8000</v>
      </c>
      <c r="F11" s="24">
        <f>E11*1.25</f>
        <v>10000</v>
      </c>
      <c r="G11" s="24"/>
      <c r="H11" s="24"/>
      <c r="I11" s="24"/>
      <c r="J11" s="24"/>
      <c r="K11" s="24"/>
      <c r="L11" s="26"/>
      <c r="M11" s="83" t="s">
        <v>308</v>
      </c>
      <c r="N11" s="22" t="s">
        <v>79</v>
      </c>
      <c r="O11" s="23" t="s">
        <v>249</v>
      </c>
      <c r="P11" s="72" t="s">
        <v>203</v>
      </c>
      <c r="T11"/>
    </row>
    <row r="12" spans="1:20" ht="15" customHeight="1" x14ac:dyDescent="0.3">
      <c r="A12" s="22"/>
      <c r="B12" s="105" t="s">
        <v>68</v>
      </c>
      <c r="C12" s="117" t="s">
        <v>69</v>
      </c>
      <c r="D12" s="73">
        <v>48</v>
      </c>
      <c r="E12" s="24">
        <v>4000</v>
      </c>
      <c r="F12" s="24">
        <f>E12*1.25</f>
        <v>5000</v>
      </c>
      <c r="G12" s="24"/>
      <c r="H12" s="24"/>
      <c r="I12" s="24"/>
      <c r="J12" s="24"/>
      <c r="K12" s="24"/>
      <c r="L12" s="26"/>
      <c r="M12" s="83" t="s">
        <v>308</v>
      </c>
      <c r="N12" s="23" t="s">
        <v>56</v>
      </c>
      <c r="O12" s="23" t="s">
        <v>249</v>
      </c>
      <c r="P12" s="72" t="s">
        <v>203</v>
      </c>
      <c r="T12"/>
    </row>
    <row r="13" spans="1:20" ht="15" customHeight="1" x14ac:dyDescent="0.4">
      <c r="A13" s="22"/>
      <c r="B13" s="105"/>
      <c r="C13" s="107"/>
      <c r="D13" s="73"/>
      <c r="E13" s="119">
        <f>SUM(E11:E12)</f>
        <v>12000</v>
      </c>
      <c r="F13" s="119">
        <f>SUM(F11:F12)</f>
        <v>15000</v>
      </c>
      <c r="G13" s="27"/>
      <c r="H13" s="27"/>
      <c r="I13" s="27"/>
      <c r="J13" s="27"/>
      <c r="K13" s="27"/>
      <c r="L13" s="23"/>
      <c r="M13" s="47"/>
      <c r="N13" s="23"/>
      <c r="O13" s="22"/>
      <c r="P13" s="72"/>
      <c r="T13"/>
    </row>
    <row r="14" spans="1:20" ht="15" customHeight="1" x14ac:dyDescent="0.4">
      <c r="A14" s="46">
        <v>3221</v>
      </c>
      <c r="B14" s="108"/>
      <c r="C14" s="106" t="s">
        <v>7</v>
      </c>
      <c r="D14" s="74"/>
      <c r="E14" s="29"/>
      <c r="F14" s="29"/>
      <c r="G14" s="29"/>
      <c r="H14" s="29"/>
      <c r="I14" s="29"/>
      <c r="J14" s="29"/>
      <c r="K14" s="29"/>
      <c r="L14" s="22"/>
      <c r="M14" s="73"/>
      <c r="N14" s="23"/>
      <c r="O14" s="22"/>
      <c r="P14" s="72"/>
      <c r="T14"/>
    </row>
    <row r="15" spans="1:20" ht="15" customHeight="1" x14ac:dyDescent="0.3">
      <c r="A15" s="22"/>
      <c r="B15" s="105" t="s">
        <v>9</v>
      </c>
      <c r="C15" s="107" t="s">
        <v>10</v>
      </c>
      <c r="D15" s="73">
        <v>26</v>
      </c>
      <c r="E15" s="24">
        <v>39597.730000000003</v>
      </c>
      <c r="F15" s="24">
        <f t="shared" ref="F15:F16" si="0">E15*1.25</f>
        <v>49497.162500000006</v>
      </c>
      <c r="G15" s="24"/>
      <c r="H15" s="24"/>
      <c r="I15" s="24"/>
      <c r="J15" s="24"/>
      <c r="K15" s="24"/>
      <c r="L15" s="22" t="s">
        <v>50</v>
      </c>
      <c r="M15" s="73" t="s">
        <v>308</v>
      </c>
      <c r="N15" s="23" t="s">
        <v>14</v>
      </c>
      <c r="O15" s="30" t="s">
        <v>250</v>
      </c>
      <c r="P15" s="80" t="s">
        <v>42</v>
      </c>
      <c r="T15"/>
    </row>
    <row r="16" spans="1:20" ht="15" customHeight="1" x14ac:dyDescent="0.3">
      <c r="A16" s="22"/>
      <c r="B16" s="105" t="s">
        <v>35</v>
      </c>
      <c r="C16" s="107" t="s">
        <v>266</v>
      </c>
      <c r="D16" s="73">
        <v>24</v>
      </c>
      <c r="E16" s="24">
        <v>36691.53</v>
      </c>
      <c r="F16" s="24">
        <f t="shared" si="0"/>
        <v>45864.412499999999</v>
      </c>
      <c r="G16" s="24"/>
      <c r="H16" s="24"/>
      <c r="I16" s="24"/>
      <c r="J16" s="24"/>
      <c r="K16" s="24"/>
      <c r="L16" s="22" t="s">
        <v>51</v>
      </c>
      <c r="M16" s="73" t="s">
        <v>308</v>
      </c>
      <c r="N16" s="23" t="s">
        <v>14</v>
      </c>
      <c r="O16" s="30" t="s">
        <v>250</v>
      </c>
      <c r="P16" s="80" t="s">
        <v>42</v>
      </c>
      <c r="T16"/>
    </row>
    <row r="17" spans="1:20" ht="15" customHeight="1" x14ac:dyDescent="0.3">
      <c r="A17" s="22"/>
      <c r="B17" s="105" t="s">
        <v>73</v>
      </c>
      <c r="C17" s="117" t="s">
        <v>74</v>
      </c>
      <c r="D17" s="73">
        <v>15</v>
      </c>
      <c r="E17" s="24">
        <v>150000</v>
      </c>
      <c r="F17" s="24">
        <v>190000</v>
      </c>
      <c r="G17" s="24" t="s">
        <v>314</v>
      </c>
      <c r="H17" s="24">
        <v>152412</v>
      </c>
      <c r="I17" s="24">
        <v>188723</v>
      </c>
      <c r="J17" s="24">
        <v>153000</v>
      </c>
      <c r="K17" s="24">
        <v>193000</v>
      </c>
      <c r="L17" s="22" t="s">
        <v>51</v>
      </c>
      <c r="M17" s="73" t="s">
        <v>308</v>
      </c>
      <c r="N17" s="23" t="s">
        <v>14</v>
      </c>
      <c r="O17" s="30" t="s">
        <v>250</v>
      </c>
      <c r="P17" s="80" t="s">
        <v>42</v>
      </c>
      <c r="T17">
        <v>3000</v>
      </c>
    </row>
    <row r="18" spans="1:20" ht="15" customHeight="1" x14ac:dyDescent="0.3">
      <c r="A18" s="22"/>
      <c r="B18" s="105" t="s">
        <v>35</v>
      </c>
      <c r="C18" s="107" t="s">
        <v>267</v>
      </c>
      <c r="D18" s="73">
        <v>25</v>
      </c>
      <c r="E18" s="31">
        <v>44920.5</v>
      </c>
      <c r="F18" s="24">
        <f>E18*1.25</f>
        <v>56150.625</v>
      </c>
      <c r="G18" s="24" t="s">
        <v>317</v>
      </c>
      <c r="H18" s="24">
        <v>44920.5</v>
      </c>
      <c r="I18" s="24">
        <v>56150.63</v>
      </c>
      <c r="J18" s="24"/>
      <c r="K18" s="24"/>
      <c r="L18" s="22" t="s">
        <v>51</v>
      </c>
      <c r="M18" s="73" t="s">
        <v>308</v>
      </c>
      <c r="N18" s="23" t="s">
        <v>14</v>
      </c>
      <c r="O18" s="30" t="s">
        <v>250</v>
      </c>
      <c r="P18" s="80" t="s">
        <v>42</v>
      </c>
      <c r="T18"/>
    </row>
    <row r="19" spans="1:20" ht="15" customHeight="1" x14ac:dyDescent="0.3">
      <c r="A19" s="22"/>
      <c r="B19" s="105" t="s">
        <v>82</v>
      </c>
      <c r="C19" s="107" t="s">
        <v>268</v>
      </c>
      <c r="D19" s="73">
        <v>27</v>
      </c>
      <c r="E19" s="24">
        <v>13600</v>
      </c>
      <c r="F19" s="24">
        <v>17000</v>
      </c>
      <c r="G19" s="24"/>
      <c r="H19" s="24"/>
      <c r="I19" s="24"/>
      <c r="J19" s="24"/>
      <c r="K19" s="24"/>
      <c r="L19" s="22" t="s">
        <v>51</v>
      </c>
      <c r="M19" s="73" t="s">
        <v>308</v>
      </c>
      <c r="N19" s="23" t="s">
        <v>14</v>
      </c>
      <c r="O19" s="30" t="s">
        <v>250</v>
      </c>
      <c r="P19" s="80" t="s">
        <v>42</v>
      </c>
      <c r="T19"/>
    </row>
    <row r="20" spans="1:20" ht="15" customHeight="1" x14ac:dyDescent="0.3">
      <c r="A20" s="50"/>
      <c r="B20" s="109" t="s">
        <v>72</v>
      </c>
      <c r="C20" s="110" t="s">
        <v>11</v>
      </c>
      <c r="D20" s="75">
        <v>31</v>
      </c>
      <c r="E20" s="54">
        <v>77500</v>
      </c>
      <c r="F20" s="54">
        <f>E20*1.05</f>
        <v>81375</v>
      </c>
      <c r="G20" s="54"/>
      <c r="H20" s="54"/>
      <c r="I20" s="54"/>
      <c r="J20" s="54"/>
      <c r="K20" s="54"/>
      <c r="L20" s="52" t="s">
        <v>274</v>
      </c>
      <c r="M20" s="73" t="s">
        <v>308</v>
      </c>
      <c r="N20" s="55" t="s">
        <v>52</v>
      </c>
      <c r="O20" s="56" t="s">
        <v>48</v>
      </c>
      <c r="P20" s="81" t="s">
        <v>53</v>
      </c>
      <c r="T20"/>
    </row>
    <row r="21" spans="1:20" ht="34.5" customHeight="1" x14ac:dyDescent="0.3">
      <c r="A21" s="22"/>
      <c r="B21" s="105" t="s">
        <v>38</v>
      </c>
      <c r="C21" s="107" t="s">
        <v>306</v>
      </c>
      <c r="D21" s="73">
        <v>49</v>
      </c>
      <c r="E21" s="24">
        <v>100000</v>
      </c>
      <c r="F21" s="24">
        <f>E21*1.25</f>
        <v>125000</v>
      </c>
      <c r="G21" s="24"/>
      <c r="H21" s="24"/>
      <c r="I21" s="24"/>
      <c r="J21" s="24"/>
      <c r="K21" s="24"/>
      <c r="L21" s="22" t="s">
        <v>51</v>
      </c>
      <c r="M21" s="73" t="s">
        <v>308</v>
      </c>
      <c r="N21" s="23" t="s">
        <v>14</v>
      </c>
      <c r="O21" s="30" t="s">
        <v>250</v>
      </c>
      <c r="P21" s="80" t="s">
        <v>42</v>
      </c>
      <c r="T21"/>
    </row>
    <row r="22" spans="1:20" ht="15" customHeight="1" x14ac:dyDescent="0.4">
      <c r="A22" s="22"/>
      <c r="B22" s="105"/>
      <c r="C22" s="107"/>
      <c r="D22" s="73"/>
      <c r="E22" s="119">
        <f>SUM(E15:E21)</f>
        <v>462309.76</v>
      </c>
      <c r="F22" s="119">
        <v>558000</v>
      </c>
      <c r="G22" s="27"/>
      <c r="H22" s="27"/>
      <c r="I22" s="27"/>
      <c r="J22" s="27"/>
      <c r="K22" s="27"/>
      <c r="L22" s="22"/>
      <c r="M22" s="73"/>
      <c r="N22" s="23"/>
      <c r="O22" s="30"/>
      <c r="P22" s="80"/>
      <c r="T22"/>
    </row>
    <row r="23" spans="1:20" ht="15" customHeight="1" x14ac:dyDescent="0.4">
      <c r="A23" s="46">
        <v>3222</v>
      </c>
      <c r="B23" s="108"/>
      <c r="C23" s="106" t="s">
        <v>12</v>
      </c>
      <c r="D23" s="73"/>
      <c r="E23" s="29"/>
      <c r="F23" s="29"/>
      <c r="G23" s="29"/>
      <c r="H23" s="29"/>
      <c r="I23" s="29"/>
      <c r="J23" s="29"/>
      <c r="K23" s="29"/>
      <c r="L23" s="22"/>
      <c r="M23" s="73"/>
      <c r="N23" s="23"/>
      <c r="O23" s="30"/>
      <c r="P23" s="80"/>
      <c r="Q23" s="1"/>
      <c r="R23" s="1"/>
      <c r="T23"/>
    </row>
    <row r="24" spans="1:20" ht="26.25" customHeight="1" x14ac:dyDescent="0.3">
      <c r="A24" s="51"/>
      <c r="B24" s="109" t="s">
        <v>36</v>
      </c>
      <c r="C24" s="110" t="s">
        <v>269</v>
      </c>
      <c r="D24" s="75">
        <v>4</v>
      </c>
      <c r="E24" s="54">
        <v>400000</v>
      </c>
      <c r="F24" s="54">
        <v>500000</v>
      </c>
      <c r="G24" s="54" t="s">
        <v>333</v>
      </c>
      <c r="H24" s="54">
        <v>386741.5</v>
      </c>
      <c r="I24" s="54">
        <v>452031.88</v>
      </c>
      <c r="J24" s="54"/>
      <c r="K24" s="54"/>
      <c r="L24" s="52" t="s">
        <v>274</v>
      </c>
      <c r="M24" s="75" t="s">
        <v>308</v>
      </c>
      <c r="N24" s="55" t="s">
        <v>44</v>
      </c>
      <c r="O24" s="56" t="s">
        <v>48</v>
      </c>
      <c r="P24" s="81" t="s">
        <v>53</v>
      </c>
      <c r="T24"/>
    </row>
    <row r="25" spans="1:20" ht="24" customHeight="1" x14ac:dyDescent="0.3">
      <c r="A25" s="22"/>
      <c r="B25" s="105" t="s">
        <v>85</v>
      </c>
      <c r="C25" s="111" t="s">
        <v>270</v>
      </c>
      <c r="D25" s="76">
        <v>3</v>
      </c>
      <c r="E25" s="31">
        <v>80000</v>
      </c>
      <c r="F25" s="31">
        <v>100000</v>
      </c>
      <c r="G25" s="31" t="s">
        <v>319</v>
      </c>
      <c r="H25" s="31">
        <v>75913.5</v>
      </c>
      <c r="I25" s="31">
        <v>93487.98</v>
      </c>
      <c r="J25" s="31"/>
      <c r="K25" s="31"/>
      <c r="L25" s="22" t="s">
        <v>51</v>
      </c>
      <c r="M25" s="73" t="s">
        <v>308</v>
      </c>
      <c r="N25" s="23" t="s">
        <v>14</v>
      </c>
      <c r="O25" s="30" t="s">
        <v>250</v>
      </c>
      <c r="P25" s="80" t="s">
        <v>42</v>
      </c>
      <c r="Q25" s="1"/>
      <c r="R25" s="1"/>
      <c r="T25"/>
    </row>
    <row r="26" spans="1:20" ht="15" customHeight="1" x14ac:dyDescent="0.3">
      <c r="A26" s="22"/>
      <c r="B26" s="109" t="s">
        <v>89</v>
      </c>
      <c r="C26" s="110" t="s">
        <v>271</v>
      </c>
      <c r="D26" s="75">
        <v>1</v>
      </c>
      <c r="E26" s="54">
        <v>253000</v>
      </c>
      <c r="F26" s="54">
        <v>275000</v>
      </c>
      <c r="G26" s="54"/>
      <c r="H26" s="54"/>
      <c r="I26" s="54"/>
      <c r="J26" s="54"/>
      <c r="K26" s="54"/>
      <c r="L26" s="52" t="s">
        <v>274</v>
      </c>
      <c r="M26" s="85" t="s">
        <v>308</v>
      </c>
      <c r="N26" s="58" t="s">
        <v>44</v>
      </c>
      <c r="O26" s="56" t="s">
        <v>48</v>
      </c>
      <c r="P26" s="81" t="s">
        <v>53</v>
      </c>
      <c r="T26"/>
    </row>
    <row r="27" spans="1:20" ht="15" customHeight="1" x14ac:dyDescent="0.3">
      <c r="A27" s="22"/>
      <c r="B27" s="105" t="s">
        <v>87</v>
      </c>
      <c r="C27" s="107" t="s">
        <v>272</v>
      </c>
      <c r="D27" s="73">
        <v>13</v>
      </c>
      <c r="E27" s="24">
        <v>88500</v>
      </c>
      <c r="F27" s="24">
        <v>100000</v>
      </c>
      <c r="G27" s="24" t="s">
        <v>323</v>
      </c>
      <c r="H27" s="24">
        <v>77297.5</v>
      </c>
      <c r="I27" s="24">
        <v>91274.68</v>
      </c>
      <c r="J27" s="24"/>
      <c r="K27" s="24"/>
      <c r="L27" s="22" t="s">
        <v>51</v>
      </c>
      <c r="M27" s="73" t="s">
        <v>308</v>
      </c>
      <c r="N27" s="23" t="s">
        <v>14</v>
      </c>
      <c r="O27" s="30" t="s">
        <v>250</v>
      </c>
      <c r="P27" s="80" t="s">
        <v>42</v>
      </c>
      <c r="Q27" s="1"/>
      <c r="R27" s="1"/>
      <c r="T27"/>
    </row>
    <row r="28" spans="1:20" ht="23.25" customHeight="1" x14ac:dyDescent="0.3">
      <c r="A28" s="22"/>
      <c r="B28" s="109" t="s">
        <v>90</v>
      </c>
      <c r="C28" s="110" t="s">
        <v>46</v>
      </c>
      <c r="D28" s="75">
        <v>9</v>
      </c>
      <c r="E28" s="54">
        <v>120000</v>
      </c>
      <c r="F28" s="54">
        <v>150000</v>
      </c>
      <c r="G28" s="54"/>
      <c r="H28" s="54"/>
      <c r="I28" s="54"/>
      <c r="J28" s="54"/>
      <c r="K28" s="54"/>
      <c r="L28" s="52" t="s">
        <v>274</v>
      </c>
      <c r="M28" s="85" t="s">
        <v>309</v>
      </c>
      <c r="N28" s="55" t="s">
        <v>44</v>
      </c>
      <c r="O28" s="56" t="s">
        <v>49</v>
      </c>
      <c r="P28" s="81" t="s">
        <v>53</v>
      </c>
      <c r="T28"/>
    </row>
    <row r="29" spans="1:20" ht="15" customHeight="1" x14ac:dyDescent="0.3">
      <c r="A29" s="22"/>
      <c r="B29" s="105" t="s">
        <v>95</v>
      </c>
      <c r="C29" s="107" t="s">
        <v>94</v>
      </c>
      <c r="D29" s="73">
        <v>8</v>
      </c>
      <c r="E29" s="24">
        <v>149257.1</v>
      </c>
      <c r="F29" s="24">
        <v>184973.9</v>
      </c>
      <c r="G29" s="24" t="s">
        <v>322</v>
      </c>
      <c r="H29" s="24">
        <v>147390</v>
      </c>
      <c r="I29" s="24">
        <v>184237.5</v>
      </c>
      <c r="J29" s="24"/>
      <c r="K29" s="24"/>
      <c r="L29" s="22" t="s">
        <v>50</v>
      </c>
      <c r="M29" s="73" t="s">
        <v>308</v>
      </c>
      <c r="N29" s="23" t="s">
        <v>14</v>
      </c>
      <c r="O29" s="30" t="s">
        <v>250</v>
      </c>
      <c r="P29" s="80" t="s">
        <v>42</v>
      </c>
      <c r="T29"/>
    </row>
    <row r="30" spans="1:20" ht="34.5" customHeight="1" x14ac:dyDescent="0.3">
      <c r="A30" s="22"/>
      <c r="B30" s="109" t="s">
        <v>96</v>
      </c>
      <c r="C30" s="110" t="s">
        <v>97</v>
      </c>
      <c r="D30" s="75">
        <v>7</v>
      </c>
      <c r="E30" s="54">
        <v>272000</v>
      </c>
      <c r="F30" s="54">
        <v>340000</v>
      </c>
      <c r="G30" s="54"/>
      <c r="H30" s="54"/>
      <c r="I30" s="54"/>
      <c r="J30" s="54"/>
      <c r="K30" s="54"/>
      <c r="L30" s="52" t="s">
        <v>274</v>
      </c>
      <c r="M30" s="85" t="s">
        <v>308</v>
      </c>
      <c r="N30" s="55" t="s">
        <v>14</v>
      </c>
      <c r="O30" s="57" t="s">
        <v>250</v>
      </c>
      <c r="P30" s="81" t="s">
        <v>42</v>
      </c>
      <c r="Q30" s="1"/>
      <c r="R30" s="1"/>
      <c r="T30"/>
    </row>
    <row r="31" spans="1:20" ht="25.5" customHeight="1" x14ac:dyDescent="0.3">
      <c r="A31" s="22"/>
      <c r="B31" s="105" t="s">
        <v>99</v>
      </c>
      <c r="C31" s="111" t="s">
        <v>100</v>
      </c>
      <c r="D31" s="76">
        <v>10</v>
      </c>
      <c r="E31" s="31">
        <v>56000</v>
      </c>
      <c r="F31" s="31">
        <v>70000</v>
      </c>
      <c r="G31" s="31"/>
      <c r="H31" s="31"/>
      <c r="I31" s="31"/>
      <c r="J31" s="31"/>
      <c r="K31" s="31"/>
      <c r="L31" s="22" t="s">
        <v>51</v>
      </c>
      <c r="M31" s="73" t="s">
        <v>308</v>
      </c>
      <c r="N31" s="23" t="s">
        <v>14</v>
      </c>
      <c r="O31" s="30" t="s">
        <v>250</v>
      </c>
      <c r="P31" s="80" t="s">
        <v>42</v>
      </c>
      <c r="T31"/>
    </row>
    <row r="32" spans="1:20" ht="30" customHeight="1" x14ac:dyDescent="0.3">
      <c r="A32" s="22"/>
      <c r="B32" s="105" t="s">
        <v>101</v>
      </c>
      <c r="C32" s="107" t="s">
        <v>102</v>
      </c>
      <c r="D32" s="73">
        <v>14</v>
      </c>
      <c r="E32" s="24">
        <v>120000</v>
      </c>
      <c r="F32" s="24">
        <v>150000</v>
      </c>
      <c r="G32" s="24" t="s">
        <v>321</v>
      </c>
      <c r="H32" s="24">
        <v>119883.5</v>
      </c>
      <c r="I32" s="24">
        <v>148809.78</v>
      </c>
      <c r="J32" s="24"/>
      <c r="K32" s="24"/>
      <c r="L32" s="22" t="s">
        <v>51</v>
      </c>
      <c r="M32" s="73" t="s">
        <v>308</v>
      </c>
      <c r="N32" s="23" t="s">
        <v>14</v>
      </c>
      <c r="O32" s="30" t="s">
        <v>250</v>
      </c>
      <c r="P32" s="80" t="s">
        <v>42</v>
      </c>
      <c r="T32"/>
    </row>
    <row r="33" spans="1:23" ht="15" customHeight="1" x14ac:dyDescent="0.3">
      <c r="A33" s="22"/>
      <c r="B33" s="105" t="s">
        <v>103</v>
      </c>
      <c r="C33" s="107" t="s">
        <v>104</v>
      </c>
      <c r="D33" s="73">
        <v>5</v>
      </c>
      <c r="E33" s="33">
        <f>SUM(E34:E35)</f>
        <v>614500.88</v>
      </c>
      <c r="F33" s="33">
        <f>SUM(F34:F35)</f>
        <v>725626.1</v>
      </c>
      <c r="G33" s="33"/>
      <c r="H33" s="33"/>
      <c r="I33" s="33"/>
      <c r="J33" s="33"/>
      <c r="K33" s="33"/>
      <c r="L33" s="23" t="s">
        <v>51</v>
      </c>
      <c r="M33" s="47" t="s">
        <v>309</v>
      </c>
      <c r="N33" s="23" t="s">
        <v>14</v>
      </c>
      <c r="O33" s="30" t="s">
        <v>250</v>
      </c>
      <c r="P33" s="80" t="s">
        <v>42</v>
      </c>
      <c r="T33"/>
    </row>
    <row r="34" spans="1:23" ht="15" customHeight="1" x14ac:dyDescent="0.3">
      <c r="A34" s="23"/>
      <c r="B34" s="105"/>
      <c r="C34" s="107" t="s">
        <v>105</v>
      </c>
      <c r="D34" s="73"/>
      <c r="E34" s="24">
        <v>354000</v>
      </c>
      <c r="F34" s="24">
        <v>400000</v>
      </c>
      <c r="G34" s="24"/>
      <c r="H34" s="24"/>
      <c r="I34" s="24"/>
      <c r="J34" s="24"/>
      <c r="K34" s="24"/>
      <c r="L34" s="23" t="s">
        <v>51</v>
      </c>
      <c r="M34" s="47"/>
      <c r="N34" s="23" t="s">
        <v>14</v>
      </c>
      <c r="O34" s="30" t="s">
        <v>250</v>
      </c>
      <c r="P34" s="80" t="s">
        <v>42</v>
      </c>
      <c r="T34"/>
    </row>
    <row r="35" spans="1:23" ht="15" customHeight="1" x14ac:dyDescent="0.3">
      <c r="A35" s="22"/>
      <c r="B35" s="105"/>
      <c r="C35" s="107" t="s">
        <v>106</v>
      </c>
      <c r="D35" s="73"/>
      <c r="E35" s="24">
        <v>260500.88</v>
      </c>
      <c r="F35" s="24">
        <v>325626.09999999998</v>
      </c>
      <c r="G35" s="24"/>
      <c r="H35" s="24"/>
      <c r="I35" s="24"/>
      <c r="J35" s="24"/>
      <c r="K35" s="24"/>
      <c r="L35" s="42" t="s">
        <v>251</v>
      </c>
      <c r="M35" s="47"/>
      <c r="N35" s="23" t="s">
        <v>14</v>
      </c>
      <c r="O35" s="30" t="s">
        <v>250</v>
      </c>
      <c r="P35" s="80" t="s">
        <v>42</v>
      </c>
      <c r="Q35" s="1"/>
      <c r="R35" s="1"/>
      <c r="T35"/>
    </row>
    <row r="36" spans="1:23" ht="15" customHeight="1" x14ac:dyDescent="0.3">
      <c r="A36" s="22"/>
      <c r="B36" s="109" t="s">
        <v>98</v>
      </c>
      <c r="C36" s="110" t="s">
        <v>47</v>
      </c>
      <c r="D36" s="75">
        <v>6</v>
      </c>
      <c r="E36" s="54">
        <v>200000</v>
      </c>
      <c r="F36" s="54">
        <v>226000</v>
      </c>
      <c r="G36" s="54"/>
      <c r="H36" s="54"/>
      <c r="I36" s="54"/>
      <c r="J36" s="54"/>
      <c r="K36" s="54"/>
      <c r="L36" s="52" t="s">
        <v>274</v>
      </c>
      <c r="M36" s="75" t="s">
        <v>308</v>
      </c>
      <c r="N36" s="55" t="s">
        <v>44</v>
      </c>
      <c r="O36" s="56" t="s">
        <v>48</v>
      </c>
      <c r="P36" s="81" t="s">
        <v>53</v>
      </c>
      <c r="Q36" s="1"/>
      <c r="R36" s="1"/>
      <c r="T36"/>
    </row>
    <row r="37" spans="1:23" ht="15" customHeight="1" x14ac:dyDescent="0.3">
      <c r="A37" s="22"/>
      <c r="B37" s="105" t="s">
        <v>231</v>
      </c>
      <c r="C37" s="111" t="s">
        <v>232</v>
      </c>
      <c r="D37" s="76">
        <v>11</v>
      </c>
      <c r="E37" s="31">
        <v>30000</v>
      </c>
      <c r="F37" s="31">
        <v>33900</v>
      </c>
      <c r="G37" s="31" t="s">
        <v>318</v>
      </c>
      <c r="H37" s="31">
        <v>27750</v>
      </c>
      <c r="I37" s="31">
        <v>31357.5</v>
      </c>
      <c r="J37" s="31"/>
      <c r="K37" s="31"/>
      <c r="L37" s="42" t="s">
        <v>251</v>
      </c>
      <c r="M37" s="47" t="s">
        <v>308</v>
      </c>
      <c r="N37" s="23" t="s">
        <v>14</v>
      </c>
      <c r="O37" s="30" t="s">
        <v>250</v>
      </c>
      <c r="P37" s="80" t="s">
        <v>42</v>
      </c>
      <c r="T37"/>
    </row>
    <row r="38" spans="1:23" ht="15" customHeight="1" x14ac:dyDescent="0.3">
      <c r="A38" s="22"/>
      <c r="B38" s="105" t="s">
        <v>234</v>
      </c>
      <c r="C38" s="111" t="s">
        <v>273</v>
      </c>
      <c r="D38" s="76">
        <v>12</v>
      </c>
      <c r="E38" s="31">
        <v>10000</v>
      </c>
      <c r="F38" s="31">
        <v>12500</v>
      </c>
      <c r="G38" s="31" t="s">
        <v>318</v>
      </c>
      <c r="H38" s="31">
        <v>9279.7999999999993</v>
      </c>
      <c r="I38" s="31">
        <v>11599.75</v>
      </c>
      <c r="J38" s="31"/>
      <c r="K38" s="31"/>
      <c r="L38" s="42" t="s">
        <v>251</v>
      </c>
      <c r="M38" s="47" t="s">
        <v>308</v>
      </c>
      <c r="N38" s="23" t="s">
        <v>14</v>
      </c>
      <c r="O38" s="30" t="s">
        <v>250</v>
      </c>
      <c r="P38" s="80" t="s">
        <v>42</v>
      </c>
      <c r="Q38" s="1"/>
      <c r="R38" s="1"/>
      <c r="T38"/>
    </row>
    <row r="39" spans="1:23" ht="25.5" customHeight="1" x14ac:dyDescent="0.3">
      <c r="A39" s="22"/>
      <c r="B39" s="105" t="s">
        <v>109</v>
      </c>
      <c r="C39" s="107" t="s">
        <v>247</v>
      </c>
      <c r="D39" s="73">
        <v>30</v>
      </c>
      <c r="E39" s="24">
        <v>12000</v>
      </c>
      <c r="F39" s="24">
        <v>15000</v>
      </c>
      <c r="G39" s="24"/>
      <c r="H39" s="24"/>
      <c r="I39" s="24"/>
      <c r="J39" s="24"/>
      <c r="K39" s="24"/>
      <c r="L39" s="22" t="s">
        <v>56</v>
      </c>
      <c r="M39" s="47" t="s">
        <v>308</v>
      </c>
      <c r="N39" s="23" t="s">
        <v>56</v>
      </c>
      <c r="O39" s="30" t="s">
        <v>249</v>
      </c>
      <c r="P39" s="80"/>
      <c r="Q39" s="1"/>
      <c r="T39"/>
    </row>
    <row r="40" spans="1:23" ht="21.75" customHeight="1" x14ac:dyDescent="0.3">
      <c r="A40" s="22"/>
      <c r="B40" s="105" t="s">
        <v>58</v>
      </c>
      <c r="C40" s="107" t="s">
        <v>275</v>
      </c>
      <c r="D40" s="100">
        <v>32</v>
      </c>
      <c r="E40" s="101">
        <v>86400</v>
      </c>
      <c r="F40" s="101">
        <v>109754.91</v>
      </c>
      <c r="G40" s="102" t="s">
        <v>324</v>
      </c>
      <c r="H40" s="101">
        <v>86207.39</v>
      </c>
      <c r="I40" s="101">
        <v>102152.39</v>
      </c>
      <c r="J40" s="24"/>
      <c r="K40" s="24"/>
      <c r="L40" s="23" t="s">
        <v>50</v>
      </c>
      <c r="M40" s="47" t="s">
        <v>309</v>
      </c>
      <c r="N40" s="23" t="s">
        <v>14</v>
      </c>
      <c r="O40" s="30" t="s">
        <v>250</v>
      </c>
      <c r="P40" s="80" t="s">
        <v>42</v>
      </c>
      <c r="Q40" s="1"/>
      <c r="T40" s="1"/>
    </row>
    <row r="41" spans="1:23" ht="15" customHeight="1" x14ac:dyDescent="0.3">
      <c r="A41" s="22"/>
      <c r="B41" s="105"/>
      <c r="C41" s="107"/>
      <c r="D41" s="100"/>
      <c r="E41" s="101">
        <v>18000</v>
      </c>
      <c r="F41" s="101">
        <f>E41*T43</f>
        <v>0</v>
      </c>
      <c r="G41" s="102" t="s">
        <v>325</v>
      </c>
      <c r="H41" s="101">
        <v>17549.86</v>
      </c>
      <c r="I41" s="101">
        <v>19670.07</v>
      </c>
      <c r="J41" s="24"/>
      <c r="K41" s="24"/>
      <c r="L41" s="23"/>
      <c r="M41" s="47"/>
      <c r="N41" s="23"/>
      <c r="O41" s="30"/>
      <c r="P41" s="80"/>
      <c r="Q41" s="1"/>
      <c r="S41" s="1"/>
      <c r="T41"/>
      <c r="W41" s="1"/>
    </row>
    <row r="42" spans="1:23" ht="15" customHeight="1" x14ac:dyDescent="0.3">
      <c r="A42" s="22"/>
      <c r="B42" s="105"/>
      <c r="C42" s="107"/>
      <c r="D42" s="100"/>
      <c r="E42" s="101">
        <v>42000</v>
      </c>
      <c r="F42" s="101">
        <f>E42*T43</f>
        <v>0</v>
      </c>
      <c r="G42" s="102" t="s">
        <v>326</v>
      </c>
      <c r="H42" s="101">
        <v>22063.8</v>
      </c>
      <c r="I42" s="101">
        <v>27579.75</v>
      </c>
      <c r="J42" s="24">
        <v>22200</v>
      </c>
      <c r="K42" s="24"/>
      <c r="L42" s="23"/>
      <c r="M42" s="47"/>
      <c r="N42" s="23"/>
      <c r="O42" s="30"/>
      <c r="P42" s="80"/>
      <c r="S42" s="1"/>
      <c r="T42">
        <v>-19800</v>
      </c>
    </row>
    <row r="43" spans="1:23" ht="15" customHeight="1" x14ac:dyDescent="0.3">
      <c r="A43" s="22"/>
      <c r="B43" s="105"/>
      <c r="C43" s="107"/>
      <c r="D43" s="100"/>
      <c r="E43" s="101">
        <f>SUM(E40:E42)</f>
        <v>146400</v>
      </c>
      <c r="F43" s="101">
        <v>181000</v>
      </c>
      <c r="G43" s="102"/>
      <c r="H43" s="101">
        <f>SUM(H40:H42)</f>
        <v>125821.05</v>
      </c>
      <c r="I43" s="101">
        <f>SUM(I40:I42)</f>
        <v>149402.21</v>
      </c>
      <c r="J43" s="24"/>
      <c r="K43" s="24"/>
      <c r="L43" s="23"/>
      <c r="M43" s="47"/>
      <c r="N43" s="23"/>
      <c r="O43" s="30"/>
      <c r="P43" s="80"/>
      <c r="S43" s="1"/>
      <c r="T43"/>
      <c r="W43" s="1"/>
    </row>
    <row r="44" spans="1:23" ht="15" customHeight="1" x14ac:dyDescent="0.35">
      <c r="A44" s="22"/>
      <c r="B44" s="105"/>
      <c r="C44" s="107"/>
      <c r="D44" s="73"/>
      <c r="E44" s="119">
        <f>E40+E39+E38+E37+E36+E35+E34+E32+E31+E30+E29+E28+E27+E26+E25+E24</f>
        <v>2491657.98</v>
      </c>
      <c r="F44" s="119">
        <f>F40+F39+F38+F37+F36+F35+F34+F32+F31+F30+F29+F28+F27+F26+F25+F24</f>
        <v>2992754.91</v>
      </c>
      <c r="G44" s="39"/>
      <c r="H44" s="39"/>
      <c r="I44" s="39"/>
      <c r="J44" s="39"/>
      <c r="K44" s="39"/>
      <c r="L44" s="22"/>
      <c r="M44" s="73"/>
      <c r="N44" s="23"/>
      <c r="O44" s="30"/>
      <c r="P44" s="80"/>
      <c r="T44"/>
    </row>
    <row r="45" spans="1:23" ht="15" customHeight="1" x14ac:dyDescent="0.4">
      <c r="A45" s="46">
        <v>3223</v>
      </c>
      <c r="B45" s="108"/>
      <c r="C45" s="106" t="s">
        <v>13</v>
      </c>
      <c r="D45" s="73"/>
      <c r="E45" s="29"/>
      <c r="F45" s="29"/>
      <c r="G45" s="29"/>
      <c r="H45" s="29"/>
      <c r="I45" s="29"/>
      <c r="J45" s="29"/>
      <c r="K45" s="29"/>
      <c r="L45" s="22"/>
      <c r="M45" s="73"/>
      <c r="N45" s="23"/>
      <c r="O45" s="30"/>
      <c r="P45" s="80"/>
      <c r="T45"/>
    </row>
    <row r="46" spans="1:23" ht="15" customHeight="1" x14ac:dyDescent="0.3">
      <c r="B46" s="109" t="s">
        <v>113</v>
      </c>
      <c r="C46" s="110" t="s">
        <v>112</v>
      </c>
      <c r="D46" s="75">
        <v>17</v>
      </c>
      <c r="E46" s="54">
        <v>680000</v>
      </c>
      <c r="F46" s="54">
        <v>850000</v>
      </c>
      <c r="G46" s="54"/>
      <c r="H46" s="54"/>
      <c r="I46" s="54"/>
      <c r="J46" s="54"/>
      <c r="K46" s="54"/>
      <c r="L46" s="52" t="s">
        <v>274</v>
      </c>
      <c r="M46" s="75" t="s">
        <v>308</v>
      </c>
      <c r="N46" s="55" t="s">
        <v>44</v>
      </c>
      <c r="O46" s="56" t="s">
        <v>48</v>
      </c>
      <c r="P46" s="81" t="s">
        <v>53</v>
      </c>
      <c r="T46"/>
      <c r="V46" s="1"/>
    </row>
    <row r="47" spans="1:23" ht="24" customHeight="1" x14ac:dyDescent="0.3">
      <c r="A47" s="22"/>
      <c r="B47" s="109" t="s">
        <v>16</v>
      </c>
      <c r="C47" s="110" t="s">
        <v>114</v>
      </c>
      <c r="D47" s="75">
        <v>16</v>
      </c>
      <c r="E47" s="54">
        <v>700000</v>
      </c>
      <c r="F47" s="54">
        <v>791000</v>
      </c>
      <c r="G47" s="54"/>
      <c r="H47" s="54"/>
      <c r="I47" s="54"/>
      <c r="J47" s="54"/>
      <c r="K47" s="54"/>
      <c r="L47" s="52" t="s">
        <v>274</v>
      </c>
      <c r="M47" s="75" t="s">
        <v>308</v>
      </c>
      <c r="N47" s="55" t="s">
        <v>44</v>
      </c>
      <c r="O47" s="56" t="s">
        <v>48</v>
      </c>
      <c r="P47" s="81" t="s">
        <v>53</v>
      </c>
      <c r="T47"/>
    </row>
    <row r="48" spans="1:23" ht="15" customHeight="1" x14ac:dyDescent="0.3">
      <c r="A48" s="22"/>
      <c r="B48" s="105" t="s">
        <v>116</v>
      </c>
      <c r="C48" s="107" t="s">
        <v>117</v>
      </c>
      <c r="D48" s="73">
        <v>23</v>
      </c>
      <c r="E48" s="24">
        <v>16000</v>
      </c>
      <c r="F48" s="24">
        <f>E48*1.25</f>
        <v>20000</v>
      </c>
      <c r="G48" s="24" t="s">
        <v>334</v>
      </c>
      <c r="H48" s="24">
        <v>11262.5</v>
      </c>
      <c r="I48" s="24"/>
      <c r="J48" s="24"/>
      <c r="K48" s="24"/>
      <c r="L48" s="23" t="s">
        <v>50</v>
      </c>
      <c r="M48" s="47" t="s">
        <v>309</v>
      </c>
      <c r="N48" s="23" t="s">
        <v>54</v>
      </c>
      <c r="O48" s="30" t="s">
        <v>250</v>
      </c>
      <c r="P48" s="80" t="s">
        <v>203</v>
      </c>
      <c r="T48"/>
    </row>
    <row r="49" spans="1:20" ht="15" customHeight="1" x14ac:dyDescent="0.35">
      <c r="A49" s="22"/>
      <c r="B49" s="105"/>
      <c r="C49" s="107"/>
      <c r="D49" s="73"/>
      <c r="E49" s="119">
        <f>SUM(E46:E48)</f>
        <v>1396000</v>
      </c>
      <c r="F49" s="119">
        <f>SUM(F46:F48)</f>
        <v>1661000</v>
      </c>
      <c r="G49" s="39"/>
      <c r="H49" s="39"/>
      <c r="I49" s="39"/>
      <c r="J49" s="39"/>
      <c r="K49" s="39"/>
      <c r="L49" s="22"/>
      <c r="M49" s="73"/>
      <c r="N49" s="23"/>
      <c r="O49" s="30"/>
      <c r="P49" s="80"/>
      <c r="R49" s="1"/>
      <c r="T49"/>
    </row>
    <row r="50" spans="1:20" ht="26.25" customHeight="1" x14ac:dyDescent="0.4">
      <c r="A50" s="46">
        <v>3224</v>
      </c>
      <c r="B50" s="105"/>
      <c r="C50" s="106" t="s">
        <v>17</v>
      </c>
      <c r="D50" s="73">
        <v>83</v>
      </c>
      <c r="E50" s="29"/>
      <c r="F50" s="29"/>
      <c r="G50" s="29"/>
      <c r="H50" s="29"/>
      <c r="I50" s="29"/>
      <c r="J50" s="29"/>
      <c r="K50" s="29"/>
      <c r="L50" s="22"/>
      <c r="M50" s="73"/>
      <c r="N50" s="23"/>
      <c r="O50" s="30"/>
      <c r="P50" s="80"/>
      <c r="T50"/>
    </row>
    <row r="51" spans="1:20" ht="24.75" customHeight="1" x14ac:dyDescent="0.3">
      <c r="B51" s="66" t="s">
        <v>18</v>
      </c>
      <c r="C51" s="107" t="s">
        <v>118</v>
      </c>
      <c r="D51" s="47">
        <v>33</v>
      </c>
      <c r="E51" s="34">
        <v>115600</v>
      </c>
      <c r="F51" s="34">
        <v>144500</v>
      </c>
      <c r="G51" s="34"/>
      <c r="H51" s="34"/>
      <c r="I51" s="34"/>
      <c r="J51" s="34">
        <v>123500</v>
      </c>
      <c r="K51" s="34">
        <f>J51*1.25</f>
        <v>154375</v>
      </c>
      <c r="L51" s="23" t="s">
        <v>50</v>
      </c>
      <c r="M51" s="47" t="s">
        <v>308</v>
      </c>
      <c r="N51" s="23" t="s">
        <v>14</v>
      </c>
      <c r="O51" s="30" t="s">
        <v>250</v>
      </c>
      <c r="P51" s="80" t="s">
        <v>42</v>
      </c>
      <c r="T51">
        <v>7900</v>
      </c>
    </row>
    <row r="52" spans="1:20" ht="26.25" customHeight="1" x14ac:dyDescent="0.3">
      <c r="B52" s="66" t="s">
        <v>18</v>
      </c>
      <c r="C52" s="107" t="s">
        <v>277</v>
      </c>
      <c r="D52" s="47">
        <v>83</v>
      </c>
      <c r="E52" s="34">
        <v>5200</v>
      </c>
      <c r="F52" s="34">
        <f>E52*1.25</f>
        <v>6500</v>
      </c>
      <c r="G52" s="34"/>
      <c r="H52" s="34"/>
      <c r="I52" s="34"/>
      <c r="J52" s="34"/>
      <c r="K52" s="34"/>
      <c r="L52" s="22" t="s">
        <v>56</v>
      </c>
      <c r="M52" s="73" t="s">
        <v>308</v>
      </c>
      <c r="N52" s="23" t="s">
        <v>56</v>
      </c>
      <c r="O52" s="87" t="s">
        <v>249</v>
      </c>
      <c r="P52" s="80" t="s">
        <v>42</v>
      </c>
      <c r="T52"/>
    </row>
    <row r="53" spans="1:20" ht="15" customHeight="1" x14ac:dyDescent="0.35">
      <c r="A53" s="23"/>
      <c r="B53" s="105"/>
      <c r="C53" s="107"/>
      <c r="D53" s="73"/>
      <c r="E53" s="119">
        <f>SUM(E51:E52)</f>
        <v>120800</v>
      </c>
      <c r="F53" s="119">
        <f>SUM(F51:F52)</f>
        <v>151000</v>
      </c>
      <c r="G53" s="39"/>
      <c r="H53" s="39"/>
      <c r="I53" s="39"/>
      <c r="J53" s="39"/>
      <c r="K53" s="39"/>
      <c r="L53" s="22"/>
      <c r="M53" s="73"/>
      <c r="N53" s="23"/>
      <c r="O53" s="87"/>
      <c r="P53" s="80"/>
      <c r="T53"/>
    </row>
    <row r="54" spans="1:20" ht="15" customHeight="1" x14ac:dyDescent="0.4">
      <c r="A54" s="46">
        <v>3225</v>
      </c>
      <c r="B54" s="105"/>
      <c r="C54" s="106" t="s">
        <v>19</v>
      </c>
      <c r="D54" s="73"/>
      <c r="E54" s="29"/>
      <c r="F54" s="29"/>
      <c r="G54" s="29"/>
      <c r="H54" s="29"/>
      <c r="I54" s="29"/>
      <c r="J54" s="29"/>
      <c r="K54" s="29"/>
      <c r="L54" s="22"/>
      <c r="M54" s="73"/>
      <c r="N54" s="23"/>
      <c r="O54" s="87"/>
      <c r="P54" s="80"/>
      <c r="T54"/>
    </row>
    <row r="55" spans="1:20" ht="15" customHeight="1" x14ac:dyDescent="0.3">
      <c r="B55" s="105" t="s">
        <v>120</v>
      </c>
      <c r="C55" s="107" t="s">
        <v>126</v>
      </c>
      <c r="D55" s="73">
        <v>35</v>
      </c>
      <c r="E55" s="24">
        <v>2000</v>
      </c>
      <c r="F55" s="24">
        <v>2500</v>
      </c>
      <c r="G55" s="24"/>
      <c r="H55" s="24"/>
      <c r="I55" s="24"/>
      <c r="J55" s="24"/>
      <c r="K55" s="24"/>
      <c r="L55" s="22" t="s">
        <v>56</v>
      </c>
      <c r="M55" s="73" t="s">
        <v>308</v>
      </c>
      <c r="N55" s="88" t="s">
        <v>310</v>
      </c>
      <c r="O55" s="78" t="s">
        <v>249</v>
      </c>
      <c r="P55" s="78" t="s">
        <v>55</v>
      </c>
      <c r="T55"/>
    </row>
    <row r="56" spans="1:20" ht="15" customHeight="1" x14ac:dyDescent="0.3">
      <c r="A56" s="22"/>
      <c r="B56" s="105" t="s">
        <v>121</v>
      </c>
      <c r="C56" s="107" t="s">
        <v>127</v>
      </c>
      <c r="D56" s="73">
        <v>36</v>
      </c>
      <c r="E56" s="24">
        <v>16680</v>
      </c>
      <c r="F56" s="24">
        <v>20850</v>
      </c>
      <c r="G56" s="24"/>
      <c r="H56" s="24"/>
      <c r="I56" s="24"/>
      <c r="J56" s="24"/>
      <c r="K56" s="24"/>
      <c r="L56" s="22" t="s">
        <v>56</v>
      </c>
      <c r="M56" s="73" t="s">
        <v>308</v>
      </c>
      <c r="N56" s="88" t="s">
        <v>310</v>
      </c>
      <c r="O56" s="78" t="s">
        <v>249</v>
      </c>
      <c r="P56" s="78" t="s">
        <v>55</v>
      </c>
      <c r="T56"/>
    </row>
    <row r="57" spans="1:20" ht="15" customHeight="1" x14ac:dyDescent="0.3">
      <c r="A57" s="22"/>
      <c r="B57" s="105" t="s">
        <v>128</v>
      </c>
      <c r="C57" s="107" t="s">
        <v>129</v>
      </c>
      <c r="D57" s="73">
        <v>37</v>
      </c>
      <c r="E57" s="24">
        <v>2800</v>
      </c>
      <c r="F57" s="24">
        <v>3500</v>
      </c>
      <c r="G57" s="24"/>
      <c r="H57" s="24"/>
      <c r="I57" s="24"/>
      <c r="J57" s="24"/>
      <c r="K57" s="24"/>
      <c r="L57" s="22" t="s">
        <v>56</v>
      </c>
      <c r="M57" s="73" t="s">
        <v>308</v>
      </c>
      <c r="N57" s="88" t="s">
        <v>310</v>
      </c>
      <c r="O57" s="78" t="s">
        <v>249</v>
      </c>
      <c r="P57" s="78" t="s">
        <v>55</v>
      </c>
      <c r="T57"/>
    </row>
    <row r="58" spans="1:20" ht="25.5" customHeight="1" x14ac:dyDescent="0.3">
      <c r="A58" s="22"/>
      <c r="B58" s="105" t="s">
        <v>130</v>
      </c>
      <c r="C58" s="107" t="s">
        <v>131</v>
      </c>
      <c r="D58" s="73">
        <v>38</v>
      </c>
      <c r="E58" s="24">
        <v>4800</v>
      </c>
      <c r="F58" s="24">
        <v>6000</v>
      </c>
      <c r="G58" s="24"/>
      <c r="H58" s="24"/>
      <c r="I58" s="24"/>
      <c r="J58" s="24"/>
      <c r="K58" s="24"/>
      <c r="L58" s="22" t="s">
        <v>56</v>
      </c>
      <c r="M58" s="73" t="s">
        <v>308</v>
      </c>
      <c r="N58" s="88" t="s">
        <v>310</v>
      </c>
      <c r="O58" s="78" t="s">
        <v>249</v>
      </c>
      <c r="P58" s="78" t="s">
        <v>55</v>
      </c>
      <c r="T58"/>
    </row>
    <row r="59" spans="1:20" ht="15" customHeight="1" x14ac:dyDescent="0.3">
      <c r="A59" s="22"/>
      <c r="B59" s="105" t="s">
        <v>132</v>
      </c>
      <c r="C59" s="107" t="s">
        <v>244</v>
      </c>
      <c r="D59" s="73">
        <v>39</v>
      </c>
      <c r="E59" s="24">
        <v>14400</v>
      </c>
      <c r="F59" s="24">
        <v>18000</v>
      </c>
      <c r="G59" s="24"/>
      <c r="H59" s="24"/>
      <c r="I59" s="24"/>
      <c r="J59" s="24"/>
      <c r="K59" s="24"/>
      <c r="L59" s="22" t="s">
        <v>56</v>
      </c>
      <c r="M59" s="73" t="s">
        <v>308</v>
      </c>
      <c r="N59" s="88" t="s">
        <v>310</v>
      </c>
      <c r="O59" s="78" t="s">
        <v>249</v>
      </c>
      <c r="P59" s="78" t="s">
        <v>55</v>
      </c>
      <c r="T59"/>
    </row>
    <row r="60" spans="1:20" ht="15" customHeight="1" x14ac:dyDescent="0.3">
      <c r="A60" s="22"/>
      <c r="B60" s="105" t="s">
        <v>133</v>
      </c>
      <c r="C60" s="107" t="s">
        <v>134</v>
      </c>
      <c r="D60" s="73">
        <v>34</v>
      </c>
      <c r="E60" s="24">
        <v>23200</v>
      </c>
      <c r="F60" s="24">
        <v>29000</v>
      </c>
      <c r="G60" s="24"/>
      <c r="H60" s="24"/>
      <c r="I60" s="24"/>
      <c r="J60" s="24"/>
      <c r="K60" s="24"/>
      <c r="L60" s="22" t="s">
        <v>56</v>
      </c>
      <c r="M60" s="73" t="s">
        <v>308</v>
      </c>
      <c r="N60" s="88" t="s">
        <v>310</v>
      </c>
      <c r="O60" s="78" t="s">
        <v>249</v>
      </c>
      <c r="P60" s="78" t="s">
        <v>55</v>
      </c>
      <c r="T60"/>
    </row>
    <row r="61" spans="1:20" ht="15" customHeight="1" x14ac:dyDescent="0.3">
      <c r="A61" s="22"/>
      <c r="B61" s="105" t="s">
        <v>135</v>
      </c>
      <c r="C61" s="107" t="s">
        <v>136</v>
      </c>
      <c r="D61" s="73">
        <v>41</v>
      </c>
      <c r="E61" s="24">
        <v>11200</v>
      </c>
      <c r="F61" s="24">
        <v>14000</v>
      </c>
      <c r="G61" s="24"/>
      <c r="H61" s="24"/>
      <c r="I61" s="24"/>
      <c r="J61" s="24"/>
      <c r="K61" s="24"/>
      <c r="L61" s="22" t="s">
        <v>56</v>
      </c>
      <c r="M61" s="73" t="s">
        <v>308</v>
      </c>
      <c r="N61" s="88" t="s">
        <v>310</v>
      </c>
      <c r="O61" s="78" t="s">
        <v>249</v>
      </c>
      <c r="P61" s="78" t="s">
        <v>55</v>
      </c>
      <c r="T61"/>
    </row>
    <row r="62" spans="1:20" ht="15" customHeight="1" x14ac:dyDescent="0.3">
      <c r="A62" s="22"/>
      <c r="B62" s="105" t="s">
        <v>137</v>
      </c>
      <c r="C62" s="107" t="s">
        <v>138</v>
      </c>
      <c r="D62" s="73">
        <v>42</v>
      </c>
      <c r="E62" s="24">
        <v>3000</v>
      </c>
      <c r="F62" s="24">
        <v>3750</v>
      </c>
      <c r="G62" s="24"/>
      <c r="H62" s="24"/>
      <c r="I62" s="24"/>
      <c r="J62" s="24"/>
      <c r="K62" s="24"/>
      <c r="L62" s="22" t="s">
        <v>56</v>
      </c>
      <c r="M62" s="73" t="s">
        <v>308</v>
      </c>
      <c r="N62" s="88" t="s">
        <v>310</v>
      </c>
      <c r="O62" s="78" t="s">
        <v>249</v>
      </c>
      <c r="P62" s="78" t="s">
        <v>55</v>
      </c>
      <c r="T62"/>
    </row>
    <row r="63" spans="1:20" ht="15" customHeight="1" x14ac:dyDescent="0.3">
      <c r="A63" s="22"/>
      <c r="B63" s="105" t="s">
        <v>139</v>
      </c>
      <c r="C63" s="107" t="s">
        <v>140</v>
      </c>
      <c r="D63" s="73">
        <v>44</v>
      </c>
      <c r="E63" s="24">
        <v>1680</v>
      </c>
      <c r="F63" s="24">
        <v>2100</v>
      </c>
      <c r="G63" s="24"/>
      <c r="H63" s="24"/>
      <c r="I63" s="24"/>
      <c r="J63" s="24"/>
      <c r="K63" s="24"/>
      <c r="L63" s="22" t="s">
        <v>56</v>
      </c>
      <c r="M63" s="73" t="s">
        <v>308</v>
      </c>
      <c r="N63" s="88" t="s">
        <v>310</v>
      </c>
      <c r="O63" s="78" t="s">
        <v>249</v>
      </c>
      <c r="P63" s="78" t="s">
        <v>55</v>
      </c>
      <c r="T63"/>
    </row>
    <row r="64" spans="1:20" ht="15" customHeight="1" x14ac:dyDescent="0.3">
      <c r="A64" s="22"/>
      <c r="B64" s="105" t="s">
        <v>141</v>
      </c>
      <c r="C64" s="107" t="s">
        <v>142</v>
      </c>
      <c r="D64" s="73">
        <v>45</v>
      </c>
      <c r="E64" s="24">
        <v>7520</v>
      </c>
      <c r="F64" s="24">
        <v>9400</v>
      </c>
      <c r="G64" s="24"/>
      <c r="H64" s="24"/>
      <c r="I64" s="24"/>
      <c r="J64" s="24"/>
      <c r="K64" s="24"/>
      <c r="L64" s="22" t="s">
        <v>56</v>
      </c>
      <c r="M64" s="73" t="s">
        <v>308</v>
      </c>
      <c r="N64" s="88" t="s">
        <v>310</v>
      </c>
      <c r="O64" s="78" t="s">
        <v>249</v>
      </c>
      <c r="P64" s="78" t="s">
        <v>55</v>
      </c>
      <c r="S64" s="1"/>
      <c r="T64"/>
    </row>
    <row r="65" spans="1:20" ht="15" customHeight="1" x14ac:dyDescent="0.3">
      <c r="A65" s="22"/>
      <c r="B65" s="105" t="s">
        <v>143</v>
      </c>
      <c r="C65" s="107" t="s">
        <v>144</v>
      </c>
      <c r="D65" s="73">
        <v>46</v>
      </c>
      <c r="E65" s="24">
        <v>4000</v>
      </c>
      <c r="F65" s="24">
        <v>5000</v>
      </c>
      <c r="G65" s="24"/>
      <c r="H65" s="24"/>
      <c r="I65" s="24"/>
      <c r="J65" s="24"/>
      <c r="K65" s="24"/>
      <c r="L65" s="22" t="s">
        <v>56</v>
      </c>
      <c r="M65" s="73" t="s">
        <v>308</v>
      </c>
      <c r="N65" s="88" t="s">
        <v>310</v>
      </c>
      <c r="O65" s="78" t="s">
        <v>249</v>
      </c>
      <c r="P65" s="78" t="s">
        <v>55</v>
      </c>
      <c r="T65"/>
    </row>
    <row r="66" spans="1:20" ht="15" customHeight="1" x14ac:dyDescent="0.3">
      <c r="A66" s="22"/>
      <c r="B66" s="105" t="s">
        <v>145</v>
      </c>
      <c r="C66" s="107" t="s">
        <v>146</v>
      </c>
      <c r="D66" s="73">
        <v>40</v>
      </c>
      <c r="E66" s="24">
        <v>9720</v>
      </c>
      <c r="F66" s="24">
        <v>12150</v>
      </c>
      <c r="G66" s="24"/>
      <c r="H66" s="24"/>
      <c r="I66" s="24"/>
      <c r="J66" s="24"/>
      <c r="K66" s="24"/>
      <c r="L66" s="22" t="s">
        <v>56</v>
      </c>
      <c r="M66" s="73" t="s">
        <v>308</v>
      </c>
      <c r="N66" s="88" t="s">
        <v>310</v>
      </c>
      <c r="O66" s="78" t="s">
        <v>249</v>
      </c>
      <c r="P66" s="78" t="s">
        <v>55</v>
      </c>
      <c r="T66"/>
    </row>
    <row r="67" spans="1:20" ht="15" customHeight="1" x14ac:dyDescent="0.3">
      <c r="A67" s="22"/>
      <c r="B67" s="105" t="s">
        <v>151</v>
      </c>
      <c r="C67" s="107" t="s">
        <v>152</v>
      </c>
      <c r="D67" s="73">
        <v>43</v>
      </c>
      <c r="E67" s="24">
        <v>3000</v>
      </c>
      <c r="F67" s="24">
        <v>3750</v>
      </c>
      <c r="G67" s="24"/>
      <c r="H67" s="24"/>
      <c r="I67" s="24"/>
      <c r="J67" s="24"/>
      <c r="K67" s="24"/>
      <c r="L67" s="22" t="s">
        <v>56</v>
      </c>
      <c r="M67" s="73" t="s">
        <v>308</v>
      </c>
      <c r="N67" s="88" t="s">
        <v>310</v>
      </c>
      <c r="O67" s="78" t="s">
        <v>249</v>
      </c>
      <c r="P67" s="78" t="s">
        <v>55</v>
      </c>
      <c r="T67"/>
    </row>
    <row r="68" spans="1:20" ht="15" customHeight="1" x14ac:dyDescent="0.4">
      <c r="A68" s="22"/>
      <c r="B68" s="105"/>
      <c r="C68" s="107"/>
      <c r="D68" s="73"/>
      <c r="E68" s="119">
        <f>SUM(E55:E67)</f>
        <v>104000</v>
      </c>
      <c r="F68" s="119">
        <f>SUM(F55:F67)</f>
        <v>130000</v>
      </c>
      <c r="G68" s="27"/>
      <c r="H68" s="27"/>
      <c r="I68" s="27"/>
      <c r="J68" s="27"/>
      <c r="K68" s="27"/>
      <c r="L68" s="22"/>
      <c r="M68" s="73"/>
      <c r="N68" s="23" t="s">
        <v>41</v>
      </c>
      <c r="O68" s="78"/>
      <c r="P68" s="78"/>
      <c r="T68"/>
    </row>
    <row r="69" spans="1:20" ht="15" customHeight="1" x14ac:dyDescent="0.4">
      <c r="A69" s="46">
        <v>3227</v>
      </c>
      <c r="B69" s="105"/>
      <c r="C69" s="106" t="s">
        <v>20</v>
      </c>
      <c r="D69" s="73"/>
      <c r="E69" s="29"/>
      <c r="F69" s="29"/>
      <c r="G69" s="29"/>
      <c r="H69" s="29"/>
      <c r="I69" s="29"/>
      <c r="J69" s="29"/>
      <c r="K69" s="29"/>
      <c r="L69" s="22"/>
      <c r="M69" s="73"/>
      <c r="N69" s="23"/>
      <c r="O69" s="78"/>
      <c r="P69" s="78"/>
      <c r="T69"/>
    </row>
    <row r="70" spans="1:20" ht="15" customHeight="1" x14ac:dyDescent="0.3">
      <c r="B70" s="105" t="s">
        <v>21</v>
      </c>
      <c r="C70" s="107" t="s">
        <v>122</v>
      </c>
      <c r="D70" s="73">
        <v>28</v>
      </c>
      <c r="E70" s="24">
        <v>27114.75</v>
      </c>
      <c r="F70" s="24">
        <v>33893.440000000002</v>
      </c>
      <c r="G70" s="24" t="s">
        <v>331</v>
      </c>
      <c r="H70" s="24"/>
      <c r="I70" s="24"/>
      <c r="J70" s="24"/>
      <c r="K70" s="24"/>
      <c r="L70" s="23" t="s">
        <v>50</v>
      </c>
      <c r="M70" s="47" t="s">
        <v>308</v>
      </c>
      <c r="N70" s="23" t="s">
        <v>40</v>
      </c>
      <c r="O70" s="78" t="s">
        <v>249</v>
      </c>
      <c r="P70" s="78" t="s">
        <v>55</v>
      </c>
      <c r="T70"/>
    </row>
    <row r="71" spans="1:20" ht="15" customHeight="1" x14ac:dyDescent="0.3">
      <c r="A71" s="28"/>
      <c r="B71" s="105" t="s">
        <v>124</v>
      </c>
      <c r="C71" s="107" t="s">
        <v>125</v>
      </c>
      <c r="D71" s="73">
        <v>29</v>
      </c>
      <c r="E71" s="24">
        <v>38485.25</v>
      </c>
      <c r="F71" s="24">
        <v>48106.559999999998</v>
      </c>
      <c r="G71" s="24"/>
      <c r="H71" s="24"/>
      <c r="I71" s="24"/>
      <c r="J71" s="24"/>
      <c r="K71" s="24"/>
      <c r="L71" s="23" t="s">
        <v>50</v>
      </c>
      <c r="M71" s="47" t="s">
        <v>308</v>
      </c>
      <c r="N71" s="66" t="s">
        <v>310</v>
      </c>
      <c r="O71" s="78" t="s">
        <v>249</v>
      </c>
      <c r="P71" s="78" t="s">
        <v>55</v>
      </c>
      <c r="T71"/>
    </row>
    <row r="72" spans="1:20" ht="15" customHeight="1" x14ac:dyDescent="0.4">
      <c r="A72" s="28"/>
      <c r="B72" s="105"/>
      <c r="C72" s="107"/>
      <c r="D72" s="73"/>
      <c r="E72" s="119">
        <f>SUM(E70:E71)</f>
        <v>65600</v>
      </c>
      <c r="F72" s="119">
        <f>SUM(F70:F71)</f>
        <v>82000</v>
      </c>
      <c r="G72" s="27"/>
      <c r="H72" s="27"/>
      <c r="I72" s="27"/>
      <c r="J72" s="27"/>
      <c r="K72" s="27"/>
      <c r="L72" s="22"/>
      <c r="M72" s="73"/>
      <c r="N72" s="23"/>
      <c r="O72" s="30"/>
      <c r="P72" s="78"/>
      <c r="T72"/>
    </row>
    <row r="73" spans="1:20" ht="25.5" customHeight="1" x14ac:dyDescent="0.4">
      <c r="A73" s="46">
        <v>3231</v>
      </c>
      <c r="B73" s="105"/>
      <c r="C73" s="106" t="s">
        <v>22</v>
      </c>
      <c r="D73" s="73"/>
      <c r="E73" s="29"/>
      <c r="F73" s="29" t="s">
        <v>123</v>
      </c>
      <c r="G73" s="29"/>
      <c r="H73" s="29"/>
      <c r="I73" s="29"/>
      <c r="J73" s="29"/>
      <c r="K73" s="29"/>
      <c r="L73" s="22"/>
      <c r="M73" s="73"/>
      <c r="N73" s="23"/>
      <c r="O73" s="30"/>
      <c r="P73" s="78"/>
      <c r="T73"/>
    </row>
    <row r="74" spans="1:20" ht="25.5" customHeight="1" x14ac:dyDescent="0.3">
      <c r="B74" s="109" t="s">
        <v>147</v>
      </c>
      <c r="C74" s="110" t="s">
        <v>278</v>
      </c>
      <c r="D74" s="75">
        <v>50</v>
      </c>
      <c r="E74" s="54">
        <v>46400</v>
      </c>
      <c r="F74" s="54">
        <v>58000</v>
      </c>
      <c r="G74" s="54"/>
      <c r="H74" s="54"/>
      <c r="I74" s="54"/>
      <c r="J74" s="54"/>
      <c r="K74" s="54"/>
      <c r="L74" s="52" t="s">
        <v>274</v>
      </c>
      <c r="M74" s="75" t="s">
        <v>309</v>
      </c>
      <c r="N74" s="55" t="s">
        <v>45</v>
      </c>
      <c r="O74" s="56" t="s">
        <v>48</v>
      </c>
      <c r="P74" s="67" t="s">
        <v>53</v>
      </c>
      <c r="T74"/>
    </row>
    <row r="75" spans="1:20" ht="15" customHeight="1" x14ac:dyDescent="0.3">
      <c r="A75" s="22"/>
      <c r="B75" s="109" t="s">
        <v>23</v>
      </c>
      <c r="C75" s="110" t="s">
        <v>150</v>
      </c>
      <c r="D75" s="75">
        <v>50</v>
      </c>
      <c r="E75" s="54">
        <v>16000</v>
      </c>
      <c r="F75" s="54">
        <v>20000</v>
      </c>
      <c r="G75" s="54" t="s">
        <v>149</v>
      </c>
      <c r="H75" s="54"/>
      <c r="I75" s="54"/>
      <c r="J75" s="128">
        <v>11500</v>
      </c>
      <c r="K75" s="128">
        <v>14375</v>
      </c>
      <c r="L75" s="52" t="s">
        <v>274</v>
      </c>
      <c r="M75" s="75" t="s">
        <v>309</v>
      </c>
      <c r="N75" s="55" t="s">
        <v>45</v>
      </c>
      <c r="O75" s="56" t="s">
        <v>48</v>
      </c>
      <c r="P75" s="67" t="s">
        <v>53</v>
      </c>
      <c r="T75">
        <v>-4500</v>
      </c>
    </row>
    <row r="76" spans="1:20" ht="15" customHeight="1" x14ac:dyDescent="0.3">
      <c r="A76" s="22"/>
      <c r="B76" s="105" t="s">
        <v>25</v>
      </c>
      <c r="C76" s="107" t="s">
        <v>24</v>
      </c>
      <c r="D76" s="73">
        <v>51</v>
      </c>
      <c r="E76" s="24">
        <v>1600</v>
      </c>
      <c r="F76" s="24">
        <v>2000</v>
      </c>
      <c r="G76" s="24"/>
      <c r="H76" s="24"/>
      <c r="I76" s="24"/>
      <c r="J76" s="24"/>
      <c r="K76" s="24"/>
      <c r="L76" s="22" t="s">
        <v>50</v>
      </c>
      <c r="M76" s="73" t="s">
        <v>308</v>
      </c>
      <c r="N76" s="23" t="s">
        <v>14</v>
      </c>
      <c r="O76" s="30" t="s">
        <v>250</v>
      </c>
      <c r="P76" s="78" t="s">
        <v>57</v>
      </c>
      <c r="T76"/>
    </row>
    <row r="77" spans="1:20" ht="15" customHeight="1" x14ac:dyDescent="0.4">
      <c r="A77" s="22"/>
      <c r="B77" s="105"/>
      <c r="C77" s="107"/>
      <c r="D77" s="73"/>
      <c r="E77" s="119">
        <f>SUM(E74:E76)</f>
        <v>64000</v>
      </c>
      <c r="F77" s="119">
        <f>SUM(F74:F76)</f>
        <v>80000</v>
      </c>
      <c r="G77" s="27"/>
      <c r="H77" s="27"/>
      <c r="I77" s="27"/>
      <c r="J77" s="27"/>
      <c r="K77" s="27"/>
      <c r="L77" s="22"/>
      <c r="M77" s="73"/>
      <c r="N77" s="23"/>
      <c r="O77" s="30"/>
      <c r="P77" s="78"/>
      <c r="T77"/>
    </row>
    <row r="78" spans="1:20" ht="15" customHeight="1" x14ac:dyDescent="0.3">
      <c r="A78" s="22"/>
      <c r="B78" s="105"/>
      <c r="C78" s="107"/>
      <c r="D78" s="73"/>
      <c r="E78" s="24"/>
      <c r="F78" s="24"/>
      <c r="G78" s="24"/>
      <c r="H78" s="24"/>
      <c r="I78" s="24"/>
      <c r="J78" s="24"/>
      <c r="K78" s="24"/>
      <c r="L78" s="22"/>
      <c r="M78" s="73"/>
      <c r="N78" s="23"/>
      <c r="O78" s="30"/>
      <c r="P78" s="78"/>
      <c r="T78"/>
    </row>
    <row r="79" spans="1:20" ht="27.75" customHeight="1" x14ac:dyDescent="0.4">
      <c r="A79" s="48">
        <v>3232</v>
      </c>
      <c r="B79" s="108"/>
      <c r="C79" s="106" t="s">
        <v>235</v>
      </c>
      <c r="D79" s="73"/>
      <c r="E79" s="29"/>
      <c r="F79" s="29"/>
      <c r="G79" s="29"/>
      <c r="H79" s="29"/>
      <c r="I79" s="29"/>
      <c r="J79" s="29"/>
      <c r="K79" s="29"/>
      <c r="L79" s="22"/>
      <c r="M79" s="73"/>
      <c r="N79" s="23"/>
      <c r="O79" s="30"/>
      <c r="P79" s="78"/>
      <c r="T79"/>
    </row>
    <row r="80" spans="1:20" ht="38.25" customHeight="1" x14ac:dyDescent="0.3">
      <c r="B80" s="105" t="s">
        <v>198</v>
      </c>
      <c r="C80" s="107" t="s">
        <v>62</v>
      </c>
      <c r="D80" s="73">
        <v>87</v>
      </c>
      <c r="E80" s="24">
        <v>8000</v>
      </c>
      <c r="F80" s="24">
        <f>E80*1.25</f>
        <v>10000</v>
      </c>
      <c r="G80" s="24"/>
      <c r="H80" s="24"/>
      <c r="I80" s="24"/>
      <c r="J80" s="24"/>
      <c r="K80" s="24"/>
      <c r="L80" s="23" t="s">
        <v>50</v>
      </c>
      <c r="M80" s="47" t="s">
        <v>308</v>
      </c>
      <c r="N80" s="23" t="s">
        <v>14</v>
      </c>
      <c r="O80" s="30" t="s">
        <v>250</v>
      </c>
      <c r="P80" s="78" t="s">
        <v>42</v>
      </c>
      <c r="T80"/>
    </row>
    <row r="81" spans="1:20" ht="36.75" customHeight="1" x14ac:dyDescent="0.3">
      <c r="A81" s="22"/>
      <c r="B81" s="105" t="s">
        <v>37</v>
      </c>
      <c r="C81" s="107" t="s">
        <v>279</v>
      </c>
      <c r="D81" s="73">
        <v>74</v>
      </c>
      <c r="E81" s="24">
        <v>11640</v>
      </c>
      <c r="F81" s="24">
        <v>14550</v>
      </c>
      <c r="G81" s="24"/>
      <c r="H81" s="24"/>
      <c r="I81" s="24"/>
      <c r="J81" s="24"/>
      <c r="K81" s="24"/>
      <c r="L81" s="23" t="s">
        <v>50</v>
      </c>
      <c r="M81" s="47" t="s">
        <v>308</v>
      </c>
      <c r="N81" s="23" t="s">
        <v>14</v>
      </c>
      <c r="O81" s="30" t="s">
        <v>250</v>
      </c>
      <c r="P81" s="78" t="s">
        <v>42</v>
      </c>
      <c r="T81"/>
    </row>
    <row r="82" spans="1:20" ht="24.75" customHeight="1" x14ac:dyDescent="0.3">
      <c r="A82" s="22"/>
      <c r="B82" s="105" t="s">
        <v>180</v>
      </c>
      <c r="C82" s="107" t="s">
        <v>280</v>
      </c>
      <c r="D82" s="73">
        <v>82</v>
      </c>
      <c r="E82" s="24">
        <v>10000</v>
      </c>
      <c r="F82" s="24">
        <f>E82*1.25</f>
        <v>12500</v>
      </c>
      <c r="G82" s="24"/>
      <c r="H82" s="24"/>
      <c r="I82" s="24"/>
      <c r="J82" s="24"/>
      <c r="K82" s="24"/>
      <c r="L82" s="23" t="s">
        <v>50</v>
      </c>
      <c r="M82" s="47" t="s">
        <v>308</v>
      </c>
      <c r="N82" s="23" t="s">
        <v>56</v>
      </c>
      <c r="O82" s="30" t="s">
        <v>250</v>
      </c>
      <c r="P82" s="78" t="s">
        <v>42</v>
      </c>
      <c r="T82"/>
    </row>
    <row r="83" spans="1:20" ht="15" customHeight="1" x14ac:dyDescent="0.3">
      <c r="A83" s="22"/>
      <c r="B83" s="105" t="s">
        <v>195</v>
      </c>
      <c r="C83" s="107" t="s">
        <v>196</v>
      </c>
      <c r="D83" s="73">
        <v>81</v>
      </c>
      <c r="E83" s="24">
        <v>36000</v>
      </c>
      <c r="F83" s="24">
        <v>45000</v>
      </c>
      <c r="G83" s="24"/>
      <c r="H83" s="24"/>
      <c r="I83" s="24"/>
      <c r="J83" s="24"/>
      <c r="K83" s="24"/>
      <c r="L83" s="23" t="s">
        <v>50</v>
      </c>
      <c r="M83" s="47" t="s">
        <v>308</v>
      </c>
      <c r="N83" s="23" t="s">
        <v>14</v>
      </c>
      <c r="O83" s="30" t="s">
        <v>250</v>
      </c>
      <c r="P83" s="78" t="s">
        <v>42</v>
      </c>
      <c r="T83"/>
    </row>
    <row r="84" spans="1:20" ht="15" customHeight="1" x14ac:dyDescent="0.3">
      <c r="A84" s="22"/>
      <c r="B84" s="105" t="s">
        <v>159</v>
      </c>
      <c r="C84" s="107" t="s">
        <v>281</v>
      </c>
      <c r="D84" s="73">
        <v>70</v>
      </c>
      <c r="E84" s="24">
        <v>10500</v>
      </c>
      <c r="F84" s="24">
        <v>13000</v>
      </c>
      <c r="G84" s="24"/>
      <c r="H84" s="24"/>
      <c r="I84" s="24"/>
      <c r="J84" s="24"/>
      <c r="K84" s="24"/>
      <c r="L84" s="23" t="s">
        <v>50</v>
      </c>
      <c r="M84" s="47" t="s">
        <v>308</v>
      </c>
      <c r="N84" s="66" t="s">
        <v>160</v>
      </c>
      <c r="O84" s="30" t="s">
        <v>250</v>
      </c>
      <c r="P84" s="78" t="s">
        <v>42</v>
      </c>
      <c r="T84"/>
    </row>
    <row r="85" spans="1:20" ht="25.5" customHeight="1" x14ac:dyDescent="0.3">
      <c r="A85" s="22"/>
      <c r="B85" s="105" t="s">
        <v>159</v>
      </c>
      <c r="C85" s="107" t="s">
        <v>169</v>
      </c>
      <c r="D85" s="73">
        <v>76</v>
      </c>
      <c r="E85" s="24">
        <v>24000</v>
      </c>
      <c r="F85" s="24">
        <f t="shared" ref="F85:F90" si="1">E85*1.25</f>
        <v>30000</v>
      </c>
      <c r="G85" s="24"/>
      <c r="H85" s="24"/>
      <c r="I85" s="24"/>
      <c r="J85" s="24"/>
      <c r="K85" s="24"/>
      <c r="L85" s="23" t="s">
        <v>50</v>
      </c>
      <c r="M85" s="47" t="s">
        <v>308</v>
      </c>
      <c r="N85" s="23" t="s">
        <v>14</v>
      </c>
      <c r="O85" s="30" t="s">
        <v>250</v>
      </c>
      <c r="P85" s="78" t="s">
        <v>42</v>
      </c>
      <c r="T85"/>
    </row>
    <row r="86" spans="1:20" ht="26.25" customHeight="1" x14ac:dyDescent="0.3">
      <c r="A86" s="22"/>
      <c r="B86" s="105" t="s">
        <v>171</v>
      </c>
      <c r="C86" s="107" t="s">
        <v>172</v>
      </c>
      <c r="D86" s="73">
        <v>77</v>
      </c>
      <c r="E86" s="24">
        <v>2500</v>
      </c>
      <c r="F86" s="24">
        <f t="shared" si="1"/>
        <v>3125</v>
      </c>
      <c r="G86" s="24"/>
      <c r="H86" s="24"/>
      <c r="I86" s="24"/>
      <c r="J86" s="24"/>
      <c r="K86" s="24"/>
      <c r="L86" s="23" t="s">
        <v>50</v>
      </c>
      <c r="M86" s="47" t="s">
        <v>308</v>
      </c>
      <c r="N86" s="23" t="s">
        <v>14</v>
      </c>
      <c r="O86" s="30" t="s">
        <v>250</v>
      </c>
      <c r="P86" s="78" t="s">
        <v>42</v>
      </c>
      <c r="T86"/>
    </row>
    <row r="87" spans="1:20" ht="33.75" customHeight="1" x14ac:dyDescent="0.3">
      <c r="A87" s="22"/>
      <c r="B87" s="105" t="s">
        <v>159</v>
      </c>
      <c r="C87" s="107" t="s">
        <v>63</v>
      </c>
      <c r="D87" s="73">
        <v>68</v>
      </c>
      <c r="E87" s="24">
        <v>12000</v>
      </c>
      <c r="F87" s="24">
        <f t="shared" si="1"/>
        <v>15000</v>
      </c>
      <c r="G87" s="120" t="s">
        <v>338</v>
      </c>
      <c r="H87" s="24">
        <v>11520</v>
      </c>
      <c r="I87" s="24">
        <v>14400</v>
      </c>
      <c r="J87" s="24"/>
      <c r="K87" s="24"/>
      <c r="L87" s="23" t="s">
        <v>50</v>
      </c>
      <c r="M87" s="47" t="s">
        <v>308</v>
      </c>
      <c r="N87" s="23" t="s">
        <v>14</v>
      </c>
      <c r="O87" s="30" t="s">
        <v>250</v>
      </c>
      <c r="P87" s="78" t="s">
        <v>42</v>
      </c>
      <c r="T87"/>
    </row>
    <row r="88" spans="1:20" ht="15" customHeight="1" x14ac:dyDescent="0.3">
      <c r="A88" s="22"/>
      <c r="B88" s="105" t="s">
        <v>190</v>
      </c>
      <c r="C88" s="107" t="s">
        <v>191</v>
      </c>
      <c r="D88" s="73">
        <v>78</v>
      </c>
      <c r="E88" s="24">
        <v>1000</v>
      </c>
      <c r="F88" s="24">
        <f t="shared" si="1"/>
        <v>1250</v>
      </c>
      <c r="G88" s="24"/>
      <c r="H88" s="24"/>
      <c r="I88" s="24"/>
      <c r="J88" s="24"/>
      <c r="K88" s="24"/>
      <c r="L88" s="23" t="s">
        <v>50</v>
      </c>
      <c r="M88" s="47" t="s">
        <v>308</v>
      </c>
      <c r="N88" s="23" t="s">
        <v>14</v>
      </c>
      <c r="O88" s="30" t="s">
        <v>250</v>
      </c>
      <c r="P88" s="78" t="s">
        <v>42</v>
      </c>
      <c r="T88"/>
    </row>
    <row r="89" spans="1:20" ht="15" customHeight="1" x14ac:dyDescent="0.3">
      <c r="A89" s="22"/>
      <c r="B89" s="105" t="s">
        <v>37</v>
      </c>
      <c r="C89" s="107" t="s">
        <v>162</v>
      </c>
      <c r="D89" s="73">
        <v>71</v>
      </c>
      <c r="E89" s="24">
        <v>10000</v>
      </c>
      <c r="F89" s="24">
        <f t="shared" si="1"/>
        <v>12500</v>
      </c>
      <c r="G89" s="24" t="s">
        <v>342</v>
      </c>
      <c r="H89" s="24">
        <v>14425</v>
      </c>
      <c r="I89" s="24">
        <v>18031.25</v>
      </c>
      <c r="J89" s="24">
        <v>14500</v>
      </c>
      <c r="K89" s="24">
        <v>18125</v>
      </c>
      <c r="L89" s="23" t="s">
        <v>50</v>
      </c>
      <c r="M89" s="47" t="s">
        <v>308</v>
      </c>
      <c r="N89" s="23" t="s">
        <v>56</v>
      </c>
      <c r="O89" s="30" t="s">
        <v>250</v>
      </c>
      <c r="P89" s="78" t="s">
        <v>42</v>
      </c>
      <c r="T89">
        <v>4500</v>
      </c>
    </row>
    <row r="90" spans="1:20" ht="15" customHeight="1" x14ac:dyDescent="0.3">
      <c r="A90" s="22"/>
      <c r="B90" s="105" t="s">
        <v>187</v>
      </c>
      <c r="C90" s="107" t="s">
        <v>188</v>
      </c>
      <c r="D90" s="73">
        <v>85</v>
      </c>
      <c r="E90" s="24">
        <v>12000</v>
      </c>
      <c r="F90" s="24">
        <f t="shared" si="1"/>
        <v>15000</v>
      </c>
      <c r="G90" s="24"/>
      <c r="H90" s="24"/>
      <c r="I90" s="24"/>
      <c r="J90" s="24"/>
      <c r="K90" s="24"/>
      <c r="L90" s="23" t="s">
        <v>50</v>
      </c>
      <c r="M90" s="47" t="s">
        <v>308</v>
      </c>
      <c r="N90" s="23" t="s">
        <v>14</v>
      </c>
      <c r="O90" s="30" t="s">
        <v>250</v>
      </c>
      <c r="P90" s="78" t="s">
        <v>42</v>
      </c>
      <c r="T90"/>
    </row>
    <row r="91" spans="1:20" ht="15" customHeight="1" x14ac:dyDescent="0.3">
      <c r="A91" s="22"/>
      <c r="B91" s="105" t="s">
        <v>175</v>
      </c>
      <c r="C91" s="107" t="s">
        <v>176</v>
      </c>
      <c r="D91" s="73">
        <v>67</v>
      </c>
      <c r="E91" s="24">
        <v>24000</v>
      </c>
      <c r="F91" s="24">
        <v>30000</v>
      </c>
      <c r="G91" s="24"/>
      <c r="H91" s="24"/>
      <c r="I91" s="24"/>
      <c r="J91" s="24"/>
      <c r="K91" s="24"/>
      <c r="L91" s="23" t="s">
        <v>50</v>
      </c>
      <c r="M91" s="47" t="s">
        <v>308</v>
      </c>
      <c r="N91" s="23" t="s">
        <v>14</v>
      </c>
      <c r="O91" s="30" t="s">
        <v>250</v>
      </c>
      <c r="P91" s="78" t="s">
        <v>42</v>
      </c>
      <c r="T91"/>
    </row>
    <row r="92" spans="1:20" ht="15" customHeight="1" x14ac:dyDescent="0.3">
      <c r="A92" s="22"/>
      <c r="B92" s="105" t="s">
        <v>184</v>
      </c>
      <c r="C92" s="107" t="s">
        <v>185</v>
      </c>
      <c r="D92" s="73">
        <v>84</v>
      </c>
      <c r="E92" s="24">
        <v>24000</v>
      </c>
      <c r="F92" s="24">
        <v>30000</v>
      </c>
      <c r="G92" s="24"/>
      <c r="H92" s="24"/>
      <c r="I92" s="24"/>
      <c r="J92" s="24"/>
      <c r="K92" s="24"/>
      <c r="L92" s="23" t="s">
        <v>50</v>
      </c>
      <c r="M92" s="47" t="s">
        <v>308</v>
      </c>
      <c r="N92" s="23" t="s">
        <v>14</v>
      </c>
      <c r="O92" s="30" t="s">
        <v>250</v>
      </c>
      <c r="P92" s="78" t="s">
        <v>42</v>
      </c>
      <c r="T92"/>
    </row>
    <row r="93" spans="1:20" ht="36" customHeight="1" x14ac:dyDescent="0.3">
      <c r="A93" s="22"/>
      <c r="B93" s="105" t="s">
        <v>164</v>
      </c>
      <c r="C93" s="107" t="s">
        <v>165</v>
      </c>
      <c r="D93" s="73">
        <v>73</v>
      </c>
      <c r="E93" s="24">
        <v>47660</v>
      </c>
      <c r="F93" s="24">
        <v>59575</v>
      </c>
      <c r="G93" s="24"/>
      <c r="H93" s="24"/>
      <c r="I93" s="24"/>
      <c r="J93" s="24"/>
      <c r="K93" s="24"/>
      <c r="L93" s="23" t="s">
        <v>56</v>
      </c>
      <c r="M93" s="47" t="s">
        <v>308</v>
      </c>
      <c r="N93" s="23" t="s">
        <v>56</v>
      </c>
      <c r="O93" s="30" t="s">
        <v>250</v>
      </c>
      <c r="P93" s="78" t="s">
        <v>42</v>
      </c>
      <c r="T93"/>
    </row>
    <row r="94" spans="1:20" ht="26.25" customHeight="1" x14ac:dyDescent="0.3">
      <c r="A94" s="22"/>
      <c r="B94" s="105" t="s">
        <v>157</v>
      </c>
      <c r="C94" s="107" t="s">
        <v>245</v>
      </c>
      <c r="D94" s="73">
        <v>72</v>
      </c>
      <c r="E94" s="24">
        <v>11200</v>
      </c>
      <c r="F94" s="24">
        <v>14000</v>
      </c>
      <c r="G94" s="24"/>
      <c r="H94" s="24"/>
      <c r="I94" s="24"/>
      <c r="J94" s="24"/>
      <c r="K94" s="24"/>
      <c r="L94" s="23" t="s">
        <v>50</v>
      </c>
      <c r="M94" s="47" t="s">
        <v>308</v>
      </c>
      <c r="N94" s="23" t="s">
        <v>14</v>
      </c>
      <c r="O94" s="30" t="s">
        <v>250</v>
      </c>
      <c r="P94" s="78" t="s">
        <v>42</v>
      </c>
      <c r="T94"/>
    </row>
    <row r="95" spans="1:20" ht="15" customHeight="1" x14ac:dyDescent="0.3">
      <c r="A95" s="22"/>
      <c r="B95" s="105" t="s">
        <v>37</v>
      </c>
      <c r="C95" s="107" t="s">
        <v>156</v>
      </c>
      <c r="D95" s="73">
        <v>69</v>
      </c>
      <c r="E95" s="24">
        <v>10000</v>
      </c>
      <c r="F95" s="24">
        <v>12500</v>
      </c>
      <c r="G95" s="24"/>
      <c r="H95" s="24"/>
      <c r="I95" s="24"/>
      <c r="J95" s="24"/>
      <c r="K95" s="24"/>
      <c r="L95" s="23" t="s">
        <v>50</v>
      </c>
      <c r="M95" s="47" t="s">
        <v>308</v>
      </c>
      <c r="N95" s="23" t="s">
        <v>56</v>
      </c>
      <c r="O95" s="30" t="s">
        <v>250</v>
      </c>
      <c r="P95" s="78" t="s">
        <v>42</v>
      </c>
      <c r="T95"/>
    </row>
    <row r="96" spans="1:20" ht="30" customHeight="1" x14ac:dyDescent="0.3">
      <c r="A96" s="22"/>
      <c r="B96" s="105" t="s">
        <v>37</v>
      </c>
      <c r="C96" s="107" t="s">
        <v>39</v>
      </c>
      <c r="D96" s="73">
        <v>75</v>
      </c>
      <c r="E96" s="24">
        <v>38400</v>
      </c>
      <c r="F96" s="24">
        <v>48000</v>
      </c>
      <c r="G96" s="24"/>
      <c r="H96" s="24"/>
      <c r="I96" s="24"/>
      <c r="J96" s="24"/>
      <c r="K96" s="24"/>
      <c r="L96" s="23" t="s">
        <v>50</v>
      </c>
      <c r="M96" s="47" t="s">
        <v>308</v>
      </c>
      <c r="N96" s="23" t="s">
        <v>14</v>
      </c>
      <c r="O96" s="30" t="s">
        <v>250</v>
      </c>
      <c r="P96" s="78" t="s">
        <v>42</v>
      </c>
      <c r="Q96" s="1"/>
      <c r="R96" s="1"/>
      <c r="S96" s="1"/>
      <c r="T96"/>
    </row>
    <row r="97" spans="1:20" ht="15" customHeight="1" x14ac:dyDescent="0.3">
      <c r="A97" s="22"/>
      <c r="B97" s="105" t="s">
        <v>37</v>
      </c>
      <c r="C97" s="107" t="s">
        <v>178</v>
      </c>
      <c r="D97" s="73">
        <v>66</v>
      </c>
      <c r="E97" s="24">
        <v>150000</v>
      </c>
      <c r="F97" s="24">
        <f>E97*1.25</f>
        <v>187500</v>
      </c>
      <c r="G97" s="24"/>
      <c r="H97" s="24"/>
      <c r="I97" s="24"/>
      <c r="J97" s="24"/>
      <c r="K97" s="24"/>
      <c r="L97" s="23" t="s">
        <v>50</v>
      </c>
      <c r="M97" s="47" t="s">
        <v>308</v>
      </c>
      <c r="N97" s="23" t="s">
        <v>14</v>
      </c>
      <c r="O97" s="30" t="s">
        <v>250</v>
      </c>
      <c r="P97" s="78" t="s">
        <v>42</v>
      </c>
      <c r="T97"/>
    </row>
    <row r="98" spans="1:20" ht="15" customHeight="1" x14ac:dyDescent="0.3">
      <c r="A98" s="22"/>
      <c r="B98" s="105" t="s">
        <v>193</v>
      </c>
      <c r="C98" s="107" t="s">
        <v>282</v>
      </c>
      <c r="D98" s="73">
        <v>79</v>
      </c>
      <c r="E98" s="24">
        <v>20000</v>
      </c>
      <c r="F98" s="24">
        <f>E98*1.25</f>
        <v>25000</v>
      </c>
      <c r="G98" s="24" t="s">
        <v>316</v>
      </c>
      <c r="H98" s="24">
        <v>31825</v>
      </c>
      <c r="I98" s="24">
        <v>39781.25</v>
      </c>
      <c r="J98" s="24">
        <v>31900</v>
      </c>
      <c r="K98" s="24">
        <f>J98*1.25</f>
        <v>39875</v>
      </c>
      <c r="L98" s="23" t="s">
        <v>50</v>
      </c>
      <c r="M98" s="47" t="s">
        <v>308</v>
      </c>
      <c r="N98" s="23" t="s">
        <v>14</v>
      </c>
      <c r="O98" s="30" t="s">
        <v>250</v>
      </c>
      <c r="P98" s="78" t="s">
        <v>42</v>
      </c>
      <c r="T98">
        <v>11900</v>
      </c>
    </row>
    <row r="99" spans="1:20" ht="27" customHeight="1" x14ac:dyDescent="0.3">
      <c r="A99" s="22"/>
      <c r="B99" s="105" t="s">
        <v>182</v>
      </c>
      <c r="C99" s="107" t="s">
        <v>284</v>
      </c>
      <c r="D99" s="73">
        <v>80</v>
      </c>
      <c r="E99" s="24">
        <v>12000</v>
      </c>
      <c r="F99" s="24">
        <f>E99*1.25</f>
        <v>15000</v>
      </c>
      <c r="G99" s="24"/>
      <c r="H99" s="24"/>
      <c r="I99" s="24"/>
      <c r="J99" s="24"/>
      <c r="K99" s="24"/>
      <c r="L99" s="23" t="s">
        <v>50</v>
      </c>
      <c r="M99" s="47" t="s">
        <v>308</v>
      </c>
      <c r="N99" s="23" t="s">
        <v>56</v>
      </c>
      <c r="O99" s="30" t="s">
        <v>250</v>
      </c>
      <c r="P99" s="78" t="s">
        <v>249</v>
      </c>
      <c r="T99"/>
    </row>
    <row r="100" spans="1:20" ht="30" customHeight="1" x14ac:dyDescent="0.3">
      <c r="A100" s="22"/>
      <c r="B100" s="105" t="s">
        <v>242</v>
      </c>
      <c r="C100" s="107" t="s">
        <v>283</v>
      </c>
      <c r="D100" s="73">
        <v>90</v>
      </c>
      <c r="E100" s="24">
        <v>5200</v>
      </c>
      <c r="F100" s="24">
        <f>E100*1.25</f>
        <v>6500</v>
      </c>
      <c r="G100" s="24"/>
      <c r="H100" s="24"/>
      <c r="I100" s="24"/>
      <c r="J100" s="24"/>
      <c r="K100" s="24"/>
      <c r="L100" s="23" t="s">
        <v>56</v>
      </c>
      <c r="M100" s="47" t="s">
        <v>308</v>
      </c>
      <c r="N100" s="23" t="s">
        <v>56</v>
      </c>
      <c r="O100" s="30" t="s">
        <v>250</v>
      </c>
      <c r="P100" s="78" t="s">
        <v>249</v>
      </c>
      <c r="T100"/>
    </row>
    <row r="101" spans="1:20" ht="15" customHeight="1" x14ac:dyDescent="0.4">
      <c r="A101" s="22"/>
      <c r="B101" s="105"/>
      <c r="C101" s="107"/>
      <c r="D101" s="73"/>
      <c r="E101" s="119">
        <f>SUM(E80:E100)</f>
        <v>480100</v>
      </c>
      <c r="F101" s="119">
        <f>SUM(F80:F100)</f>
        <v>600000</v>
      </c>
      <c r="G101" s="27"/>
      <c r="H101" s="27"/>
      <c r="I101" s="27"/>
      <c r="J101" s="27"/>
      <c r="K101" s="27"/>
      <c r="L101" s="22"/>
      <c r="M101" s="73"/>
      <c r="N101" s="23"/>
      <c r="O101" s="30"/>
      <c r="P101" s="78"/>
      <c r="T101"/>
    </row>
    <row r="102" spans="1:20" ht="15" customHeight="1" x14ac:dyDescent="0.4">
      <c r="A102" s="46">
        <v>3233</v>
      </c>
      <c r="B102" s="108"/>
      <c r="C102" s="106" t="s">
        <v>26</v>
      </c>
      <c r="D102" s="73"/>
      <c r="E102" s="29"/>
      <c r="F102" s="29"/>
      <c r="G102" s="29"/>
      <c r="H102" s="29"/>
      <c r="I102" s="29"/>
      <c r="J102" s="29"/>
      <c r="K102" s="29"/>
      <c r="L102" s="28"/>
      <c r="M102" s="74"/>
      <c r="N102" s="23"/>
      <c r="O102" s="30"/>
      <c r="P102" s="78"/>
      <c r="T102"/>
    </row>
    <row r="103" spans="1:20" ht="15" customHeight="1" x14ac:dyDescent="0.3">
      <c r="B103" s="105" t="s">
        <v>204</v>
      </c>
      <c r="C103" s="107" t="s">
        <v>205</v>
      </c>
      <c r="D103" s="73">
        <v>52</v>
      </c>
      <c r="E103" s="24">
        <v>19200</v>
      </c>
      <c r="F103" s="24">
        <f>E103*1.25</f>
        <v>24000</v>
      </c>
      <c r="G103" s="24"/>
      <c r="H103" s="24"/>
      <c r="I103" s="24"/>
      <c r="J103" s="24"/>
      <c r="K103" s="24"/>
      <c r="L103" s="23" t="s">
        <v>50</v>
      </c>
      <c r="M103" s="47" t="s">
        <v>308</v>
      </c>
      <c r="N103" s="23" t="s">
        <v>56</v>
      </c>
      <c r="O103" s="30" t="s">
        <v>252</v>
      </c>
      <c r="P103" s="78" t="s">
        <v>203</v>
      </c>
      <c r="T103"/>
    </row>
    <row r="104" spans="1:20" ht="15" customHeight="1" x14ac:dyDescent="0.4">
      <c r="A104" s="25"/>
      <c r="B104" s="105"/>
      <c r="C104" s="107"/>
      <c r="D104" s="73"/>
      <c r="E104" s="119">
        <f>SUM(E103:E103)</f>
        <v>19200</v>
      </c>
      <c r="F104" s="119">
        <f>SUM(F103:F103)</f>
        <v>24000</v>
      </c>
      <c r="G104" s="27"/>
      <c r="H104" s="27"/>
      <c r="I104" s="27"/>
      <c r="J104" s="27"/>
      <c r="K104" s="27"/>
      <c r="L104" s="22"/>
      <c r="M104" s="73"/>
      <c r="N104" s="23"/>
      <c r="O104" s="30"/>
      <c r="P104" s="78"/>
      <c r="T104"/>
    </row>
    <row r="105" spans="1:20" ht="15" customHeight="1" x14ac:dyDescent="0.4">
      <c r="A105" s="46">
        <v>3234</v>
      </c>
      <c r="B105" s="108"/>
      <c r="C105" s="106" t="s">
        <v>27</v>
      </c>
      <c r="D105" s="73"/>
      <c r="E105" s="29"/>
      <c r="F105" s="29"/>
      <c r="G105" s="29"/>
      <c r="H105" s="29"/>
      <c r="I105" s="29"/>
      <c r="J105" s="29"/>
      <c r="K105" s="29"/>
      <c r="L105" s="22"/>
      <c r="M105" s="73"/>
      <c r="N105" s="23"/>
      <c r="O105" s="30"/>
      <c r="P105" s="78"/>
      <c r="T105"/>
    </row>
    <row r="106" spans="1:20" ht="25.5" customHeight="1" x14ac:dyDescent="0.3">
      <c r="B106" s="105" t="s">
        <v>211</v>
      </c>
      <c r="C106" s="107" t="s">
        <v>285</v>
      </c>
      <c r="D106" s="73">
        <v>22</v>
      </c>
      <c r="E106" s="24">
        <v>8000</v>
      </c>
      <c r="F106" s="24">
        <f>E106*1.25</f>
        <v>10000</v>
      </c>
      <c r="G106" s="24"/>
      <c r="H106" s="24"/>
      <c r="I106" s="24"/>
      <c r="J106" s="24"/>
      <c r="K106" s="24"/>
      <c r="L106" s="23" t="s">
        <v>50</v>
      </c>
      <c r="M106" s="47" t="s">
        <v>308</v>
      </c>
      <c r="N106" s="23" t="s">
        <v>40</v>
      </c>
      <c r="O106" s="30" t="s">
        <v>250</v>
      </c>
      <c r="P106" s="78" t="s">
        <v>42</v>
      </c>
      <c r="T106"/>
    </row>
    <row r="107" spans="1:20" ht="15" customHeight="1" x14ac:dyDescent="0.3">
      <c r="A107" s="22"/>
      <c r="B107" s="105" t="s">
        <v>207</v>
      </c>
      <c r="C107" s="107" t="s">
        <v>286</v>
      </c>
      <c r="D107" s="73">
        <v>53</v>
      </c>
      <c r="E107" s="24">
        <v>52930</v>
      </c>
      <c r="F107" s="24">
        <v>66162.5</v>
      </c>
      <c r="G107" s="24" t="s">
        <v>320</v>
      </c>
      <c r="H107" s="24">
        <v>52930</v>
      </c>
      <c r="I107" s="24">
        <v>66162</v>
      </c>
      <c r="J107" s="24"/>
      <c r="K107" s="24"/>
      <c r="L107" s="23" t="s">
        <v>50</v>
      </c>
      <c r="M107" s="47" t="s">
        <v>308</v>
      </c>
      <c r="N107" s="23" t="s">
        <v>40</v>
      </c>
      <c r="O107" s="30" t="s">
        <v>250</v>
      </c>
      <c r="P107" s="78" t="s">
        <v>42</v>
      </c>
      <c r="T107"/>
    </row>
    <row r="108" spans="1:20" ht="15" customHeight="1" x14ac:dyDescent="0.3">
      <c r="A108" s="22"/>
      <c r="B108" s="105" t="s">
        <v>199</v>
      </c>
      <c r="C108" s="107" t="s">
        <v>287</v>
      </c>
      <c r="D108" s="73">
        <v>18</v>
      </c>
      <c r="E108" s="24">
        <v>398250</v>
      </c>
      <c r="F108" s="24">
        <v>450000</v>
      </c>
      <c r="G108" s="24"/>
      <c r="H108" s="24"/>
      <c r="I108" s="24"/>
      <c r="J108" s="24"/>
      <c r="K108" s="24"/>
      <c r="L108" s="23" t="s">
        <v>50</v>
      </c>
      <c r="M108" s="47" t="s">
        <v>308</v>
      </c>
      <c r="N108" s="23" t="s">
        <v>40</v>
      </c>
      <c r="O108" s="30" t="s">
        <v>250</v>
      </c>
      <c r="P108" s="78" t="s">
        <v>42</v>
      </c>
      <c r="T108"/>
    </row>
    <row r="109" spans="1:20" ht="15" customHeight="1" x14ac:dyDescent="0.3">
      <c r="A109" s="22"/>
      <c r="B109" s="105" t="s">
        <v>209</v>
      </c>
      <c r="C109" s="107" t="s">
        <v>288</v>
      </c>
      <c r="D109" s="73">
        <v>19</v>
      </c>
      <c r="E109" s="24">
        <v>120000</v>
      </c>
      <c r="F109" s="24">
        <v>150000</v>
      </c>
      <c r="G109" s="24"/>
      <c r="H109" s="24"/>
      <c r="I109" s="24"/>
      <c r="J109" s="24"/>
      <c r="K109" s="24"/>
      <c r="L109" s="23" t="s">
        <v>50</v>
      </c>
      <c r="M109" s="47" t="s">
        <v>309</v>
      </c>
      <c r="N109" s="23" t="s">
        <v>40</v>
      </c>
      <c r="O109" s="30" t="s">
        <v>250</v>
      </c>
      <c r="P109" s="78" t="s">
        <v>42</v>
      </c>
      <c r="T109"/>
    </row>
    <row r="110" spans="1:20" ht="26.25" customHeight="1" x14ac:dyDescent="0.3">
      <c r="A110" s="22"/>
      <c r="B110" s="105" t="s">
        <v>213</v>
      </c>
      <c r="C110" s="107" t="s">
        <v>214</v>
      </c>
      <c r="D110" s="73">
        <v>21</v>
      </c>
      <c r="E110" s="24">
        <v>2000</v>
      </c>
      <c r="F110" s="24">
        <f>E110*1.25</f>
        <v>2500</v>
      </c>
      <c r="G110" s="24"/>
      <c r="H110" s="24"/>
      <c r="I110" s="24"/>
      <c r="J110" s="24"/>
      <c r="K110" s="24"/>
      <c r="L110" s="23" t="s">
        <v>50</v>
      </c>
      <c r="M110" s="47" t="s">
        <v>308</v>
      </c>
      <c r="N110" s="23" t="s">
        <v>56</v>
      </c>
      <c r="O110" s="30" t="s">
        <v>250</v>
      </c>
      <c r="P110" s="78" t="s">
        <v>42</v>
      </c>
      <c r="T110"/>
    </row>
    <row r="111" spans="1:20" ht="28.5" customHeight="1" x14ac:dyDescent="0.3">
      <c r="A111" s="22"/>
      <c r="B111" s="105" t="s">
        <v>216</v>
      </c>
      <c r="C111" s="107" t="s">
        <v>289</v>
      </c>
      <c r="D111" s="73">
        <v>54</v>
      </c>
      <c r="E111" s="24">
        <v>8000</v>
      </c>
      <c r="F111" s="24">
        <v>10000</v>
      </c>
      <c r="G111" s="24"/>
      <c r="H111" s="24"/>
      <c r="I111" s="24"/>
      <c r="J111" s="24"/>
      <c r="K111" s="24"/>
      <c r="L111" s="23" t="s">
        <v>50</v>
      </c>
      <c r="M111" s="47" t="s">
        <v>308</v>
      </c>
      <c r="N111" s="66" t="s">
        <v>56</v>
      </c>
      <c r="O111" s="89" t="s">
        <v>252</v>
      </c>
      <c r="P111" s="78" t="s">
        <v>42</v>
      </c>
      <c r="T111"/>
    </row>
    <row r="112" spans="1:20" ht="33.75" customHeight="1" x14ac:dyDescent="0.3">
      <c r="A112" s="22"/>
      <c r="B112" s="105" t="s">
        <v>215</v>
      </c>
      <c r="C112" s="107" t="s">
        <v>290</v>
      </c>
      <c r="D112" s="73">
        <v>20</v>
      </c>
      <c r="E112" s="24">
        <v>80000</v>
      </c>
      <c r="F112" s="24">
        <v>100000</v>
      </c>
      <c r="G112" s="24"/>
      <c r="H112" s="24"/>
      <c r="I112" s="24"/>
      <c r="J112" s="24"/>
      <c r="K112" s="24"/>
      <c r="L112" s="23" t="s">
        <v>50</v>
      </c>
      <c r="M112" s="47" t="s">
        <v>309</v>
      </c>
      <c r="N112" s="23" t="s">
        <v>14</v>
      </c>
      <c r="O112" s="30" t="s">
        <v>253</v>
      </c>
      <c r="P112" s="78" t="s">
        <v>249</v>
      </c>
      <c r="T112"/>
    </row>
    <row r="113" spans="1:20" ht="27" customHeight="1" x14ac:dyDescent="0.3">
      <c r="A113" s="22"/>
      <c r="B113" s="105" t="s">
        <v>218</v>
      </c>
      <c r="C113" s="107" t="s">
        <v>219</v>
      </c>
      <c r="D113" s="73">
        <v>55</v>
      </c>
      <c r="E113" s="24">
        <v>2068.69</v>
      </c>
      <c r="F113" s="24">
        <v>2337.5</v>
      </c>
      <c r="G113" s="24"/>
      <c r="H113" s="24"/>
      <c r="I113" s="24"/>
      <c r="J113" s="24"/>
      <c r="K113" s="24"/>
      <c r="L113" s="23" t="s">
        <v>50</v>
      </c>
      <c r="M113" s="47" t="s">
        <v>308</v>
      </c>
      <c r="N113" s="23" t="s">
        <v>56</v>
      </c>
      <c r="O113" s="89" t="s">
        <v>252</v>
      </c>
      <c r="P113" s="78" t="s">
        <v>203</v>
      </c>
      <c r="T113"/>
    </row>
    <row r="114" spans="1:20" ht="15" customHeight="1" x14ac:dyDescent="0.4">
      <c r="A114" s="22"/>
      <c r="B114" s="105"/>
      <c r="C114" s="107"/>
      <c r="D114" s="73"/>
      <c r="E114" s="119">
        <f>SUM(E106:E113)</f>
        <v>671248.69</v>
      </c>
      <c r="F114" s="119">
        <f>SUM(F106:F113)</f>
        <v>791000</v>
      </c>
      <c r="G114" s="27"/>
      <c r="H114" s="27"/>
      <c r="I114" s="27"/>
      <c r="J114" s="27"/>
      <c r="K114" s="27"/>
      <c r="L114" s="22"/>
      <c r="M114" s="73"/>
      <c r="N114" s="23"/>
      <c r="O114" s="30"/>
      <c r="P114" s="78"/>
      <c r="T114"/>
    </row>
    <row r="115" spans="1:20" ht="15" customHeight="1" x14ac:dyDescent="0.3">
      <c r="A115" s="22"/>
      <c r="B115" s="108"/>
      <c r="C115" s="106" t="s">
        <v>28</v>
      </c>
      <c r="D115" s="73"/>
      <c r="E115" s="29"/>
      <c r="F115" s="29"/>
      <c r="G115" s="29"/>
      <c r="H115" s="29"/>
      <c r="I115" s="29"/>
      <c r="J115" s="29"/>
      <c r="K115" s="29"/>
      <c r="L115" s="22"/>
      <c r="M115" s="73"/>
      <c r="N115" s="23"/>
      <c r="O115" s="30"/>
      <c r="P115" s="78"/>
      <c r="T115"/>
    </row>
    <row r="116" spans="1:20" ht="25.5" customHeight="1" x14ac:dyDescent="0.4">
      <c r="A116" s="46">
        <v>3236</v>
      </c>
      <c r="B116" s="105" t="s">
        <v>220</v>
      </c>
      <c r="C116" s="107" t="s">
        <v>296</v>
      </c>
      <c r="D116" s="73">
        <v>56</v>
      </c>
      <c r="E116" s="24">
        <v>15756</v>
      </c>
      <c r="F116" s="24">
        <v>19695</v>
      </c>
      <c r="G116" s="24"/>
      <c r="H116" s="24"/>
      <c r="I116" s="24"/>
      <c r="J116" s="24"/>
      <c r="K116" s="24"/>
      <c r="L116" s="23" t="s">
        <v>50</v>
      </c>
      <c r="M116" s="47" t="s">
        <v>308</v>
      </c>
      <c r="N116" s="23" t="s">
        <v>40</v>
      </c>
      <c r="O116" s="78" t="s">
        <v>252</v>
      </c>
      <c r="P116" s="78" t="s">
        <v>42</v>
      </c>
      <c r="T116"/>
    </row>
    <row r="117" spans="1:20" ht="33" customHeight="1" x14ac:dyDescent="0.3">
      <c r="A117" s="22"/>
      <c r="B117" s="105" t="s">
        <v>220</v>
      </c>
      <c r="C117" s="107" t="s">
        <v>291</v>
      </c>
      <c r="D117" s="73">
        <v>57</v>
      </c>
      <c r="E117" s="24">
        <v>25305</v>
      </c>
      <c r="F117" s="24">
        <v>25305</v>
      </c>
      <c r="G117" s="24"/>
      <c r="H117" s="24"/>
      <c r="I117" s="24"/>
      <c r="J117" s="24"/>
      <c r="K117" s="24"/>
      <c r="L117" s="23" t="s">
        <v>50</v>
      </c>
      <c r="M117" s="47" t="s">
        <v>308</v>
      </c>
      <c r="N117" s="23" t="s">
        <v>40</v>
      </c>
      <c r="O117" s="78" t="s">
        <v>252</v>
      </c>
      <c r="P117" s="78" t="s">
        <v>42</v>
      </c>
      <c r="T117"/>
    </row>
    <row r="118" spans="1:20" ht="27.75" customHeight="1" x14ac:dyDescent="0.3">
      <c r="A118" s="22"/>
      <c r="B118" s="105" t="s">
        <v>200</v>
      </c>
      <c r="C118" s="107" t="s">
        <v>201</v>
      </c>
      <c r="D118" s="73">
        <v>91</v>
      </c>
      <c r="E118" s="24">
        <v>33000</v>
      </c>
      <c r="F118" s="24">
        <v>33000</v>
      </c>
      <c r="G118" s="24"/>
      <c r="H118" s="24"/>
      <c r="I118" s="24"/>
      <c r="J118" s="24"/>
      <c r="K118" s="24"/>
      <c r="L118" s="23" t="s">
        <v>50</v>
      </c>
      <c r="M118" s="47" t="s">
        <v>308</v>
      </c>
      <c r="N118" s="23" t="s">
        <v>56</v>
      </c>
      <c r="O118" s="78" t="s">
        <v>252</v>
      </c>
      <c r="P118" s="78" t="s">
        <v>254</v>
      </c>
      <c r="T118"/>
    </row>
    <row r="119" spans="1:20" ht="15" customHeight="1" x14ac:dyDescent="0.4">
      <c r="A119" s="22"/>
      <c r="B119" s="105"/>
      <c r="C119" s="107"/>
      <c r="D119" s="73"/>
      <c r="E119" s="119">
        <f>SUM(E116:E118)</f>
        <v>74061</v>
      </c>
      <c r="F119" s="119">
        <f>SUM(F116:F118)</f>
        <v>78000</v>
      </c>
      <c r="G119" s="27"/>
      <c r="H119" s="27"/>
      <c r="I119" s="27"/>
      <c r="J119" s="27"/>
      <c r="K119" s="27"/>
      <c r="L119" s="22"/>
      <c r="M119" s="73"/>
      <c r="N119" s="23"/>
      <c r="O119" s="30"/>
      <c r="P119" s="78"/>
      <c r="T119"/>
    </row>
    <row r="120" spans="1:20" ht="15" customHeight="1" x14ac:dyDescent="0.4">
      <c r="A120" s="46">
        <v>3237</v>
      </c>
      <c r="B120" s="108"/>
      <c r="C120" s="106" t="s">
        <v>29</v>
      </c>
      <c r="D120" s="73"/>
      <c r="E120" s="29"/>
      <c r="F120" s="29"/>
      <c r="G120" s="29"/>
      <c r="H120" s="29"/>
      <c r="I120" s="29"/>
      <c r="J120" s="29"/>
      <c r="K120" s="29"/>
      <c r="L120" s="22"/>
      <c r="M120" s="73"/>
      <c r="N120" s="23"/>
      <c r="O120" s="30"/>
      <c r="P120" s="78"/>
      <c r="T120"/>
    </row>
    <row r="121" spans="1:20" ht="24" customHeight="1" x14ac:dyDescent="0.3">
      <c r="B121" s="105" t="s">
        <v>221</v>
      </c>
      <c r="C121" s="107" t="s">
        <v>292</v>
      </c>
      <c r="D121" s="73">
        <v>58</v>
      </c>
      <c r="E121" s="24">
        <v>50400</v>
      </c>
      <c r="F121" s="24">
        <v>63000</v>
      </c>
      <c r="G121" s="120" t="s">
        <v>339</v>
      </c>
      <c r="H121" s="34" t="s">
        <v>340</v>
      </c>
      <c r="I121" s="34" t="s">
        <v>341</v>
      </c>
      <c r="J121" s="24"/>
      <c r="K121" s="24"/>
      <c r="L121" s="23" t="s">
        <v>50</v>
      </c>
      <c r="M121" s="47" t="s">
        <v>308</v>
      </c>
      <c r="N121" s="23" t="s">
        <v>40</v>
      </c>
      <c r="O121" s="30" t="s">
        <v>250</v>
      </c>
      <c r="P121" s="78" t="s">
        <v>42</v>
      </c>
      <c r="T121"/>
    </row>
    <row r="122" spans="1:20" ht="24.75" customHeight="1" x14ac:dyDescent="0.3">
      <c r="B122" s="105" t="s">
        <v>221</v>
      </c>
      <c r="C122" s="107" t="s">
        <v>238</v>
      </c>
      <c r="D122" s="73">
        <v>92</v>
      </c>
      <c r="E122" s="24">
        <v>104000</v>
      </c>
      <c r="F122" s="24">
        <f>E122*1.25</f>
        <v>130000</v>
      </c>
      <c r="G122" s="24"/>
      <c r="H122" s="24"/>
      <c r="I122" s="24"/>
      <c r="J122" s="24"/>
      <c r="K122" s="24"/>
      <c r="L122" s="23" t="s">
        <v>50</v>
      </c>
      <c r="M122" s="47" t="s">
        <v>308</v>
      </c>
      <c r="N122" s="23" t="s">
        <v>40</v>
      </c>
      <c r="O122" s="30" t="s">
        <v>250</v>
      </c>
      <c r="P122" s="78" t="s">
        <v>42</v>
      </c>
      <c r="T122"/>
    </row>
    <row r="123" spans="1:20" ht="28.5" customHeight="1" x14ac:dyDescent="0.3">
      <c r="B123" s="105" t="s">
        <v>221</v>
      </c>
      <c r="C123" s="107" t="s">
        <v>239</v>
      </c>
      <c r="D123" s="73">
        <v>93</v>
      </c>
      <c r="E123" s="24">
        <v>3200</v>
      </c>
      <c r="F123" s="24">
        <f>E123*1.25</f>
        <v>4000</v>
      </c>
      <c r="G123" s="24"/>
      <c r="H123" s="24"/>
      <c r="I123" s="24"/>
      <c r="J123" s="24"/>
      <c r="K123" s="24"/>
      <c r="L123" s="23" t="s">
        <v>50</v>
      </c>
      <c r="M123" s="47" t="s">
        <v>308</v>
      </c>
      <c r="N123" s="23" t="s">
        <v>40</v>
      </c>
      <c r="O123" s="30" t="s">
        <v>250</v>
      </c>
      <c r="P123" s="78" t="s">
        <v>42</v>
      </c>
      <c r="T123"/>
    </row>
    <row r="124" spans="1:20" ht="15" customHeight="1" x14ac:dyDescent="0.35">
      <c r="A124" s="22"/>
      <c r="B124" s="105"/>
      <c r="C124" s="107"/>
      <c r="D124" s="73"/>
      <c r="E124" s="119">
        <f>SUM(E121:E123)</f>
        <v>157600</v>
      </c>
      <c r="F124" s="119">
        <f>E124*1.25</f>
        <v>197000</v>
      </c>
      <c r="G124" s="39"/>
      <c r="H124" s="39"/>
      <c r="I124" s="39"/>
      <c r="J124" s="39"/>
      <c r="K124" s="39"/>
      <c r="L124" s="23"/>
      <c r="M124" s="47"/>
      <c r="N124" s="23"/>
      <c r="O124" s="30"/>
      <c r="P124" s="78"/>
      <c r="T124"/>
    </row>
    <row r="125" spans="1:20" ht="15" customHeight="1" x14ac:dyDescent="0.4">
      <c r="A125" s="46">
        <v>3238</v>
      </c>
      <c r="B125" s="108"/>
      <c r="C125" s="106" t="s">
        <v>30</v>
      </c>
      <c r="D125" s="73"/>
      <c r="E125" s="29"/>
      <c r="F125" s="29"/>
      <c r="G125" s="29"/>
      <c r="H125" s="29"/>
      <c r="I125" s="29"/>
      <c r="J125" s="29"/>
      <c r="K125" s="29"/>
      <c r="L125" s="22"/>
      <c r="M125" s="73"/>
      <c r="N125" s="23"/>
      <c r="O125" s="30"/>
      <c r="P125" s="78"/>
      <c r="T125"/>
    </row>
    <row r="126" spans="1:20" ht="32.25" customHeight="1" x14ac:dyDescent="0.4">
      <c r="A126" s="25"/>
      <c r="B126" s="105" t="s">
        <v>222</v>
      </c>
      <c r="C126" s="107" t="s">
        <v>30</v>
      </c>
      <c r="D126" s="73">
        <v>59</v>
      </c>
      <c r="E126" s="24">
        <v>41600</v>
      </c>
      <c r="F126" s="24">
        <v>52000</v>
      </c>
      <c r="G126" s="34" t="s">
        <v>335</v>
      </c>
      <c r="H126" s="34" t="s">
        <v>336</v>
      </c>
      <c r="I126" s="34" t="s">
        <v>337</v>
      </c>
      <c r="J126" s="24"/>
      <c r="K126" s="24"/>
      <c r="L126" s="23" t="s">
        <v>50</v>
      </c>
      <c r="M126" s="47" t="s">
        <v>308</v>
      </c>
      <c r="N126" s="23" t="s">
        <v>40</v>
      </c>
      <c r="O126" s="30" t="s">
        <v>250</v>
      </c>
      <c r="P126" s="78" t="s">
        <v>42</v>
      </c>
      <c r="T126"/>
    </row>
    <row r="127" spans="1:20" ht="15" customHeight="1" x14ac:dyDescent="0.3">
      <c r="A127" s="28"/>
      <c r="B127" s="105" t="s">
        <v>34</v>
      </c>
      <c r="C127" s="107" t="s">
        <v>223</v>
      </c>
      <c r="D127" s="73">
        <v>89</v>
      </c>
      <c r="E127" s="24">
        <v>24000</v>
      </c>
      <c r="F127" s="24">
        <v>30000</v>
      </c>
      <c r="G127" s="24" t="s">
        <v>332</v>
      </c>
      <c r="H127" s="24">
        <v>24000</v>
      </c>
      <c r="I127" s="24">
        <v>30000</v>
      </c>
      <c r="J127" s="24"/>
      <c r="K127" s="24"/>
      <c r="L127" s="23" t="s">
        <v>50</v>
      </c>
      <c r="M127" s="47" t="s">
        <v>308</v>
      </c>
      <c r="N127" s="23" t="s">
        <v>40</v>
      </c>
      <c r="O127" s="30" t="s">
        <v>250</v>
      </c>
      <c r="P127" s="78" t="s">
        <v>42</v>
      </c>
      <c r="T127"/>
    </row>
    <row r="128" spans="1:20" ht="15" customHeight="1" x14ac:dyDescent="0.4">
      <c r="A128" s="28"/>
      <c r="B128" s="105"/>
      <c r="C128" s="107"/>
      <c r="D128" s="73"/>
      <c r="E128" s="119">
        <f>SUM(E126:E127)</f>
        <v>65600</v>
      </c>
      <c r="F128" s="119">
        <f>SUM(F126:F127)</f>
        <v>82000</v>
      </c>
      <c r="G128" s="27"/>
      <c r="H128" s="27"/>
      <c r="I128" s="27"/>
      <c r="J128" s="27"/>
      <c r="K128" s="27"/>
      <c r="L128" s="22"/>
      <c r="M128" s="73"/>
      <c r="N128" s="23"/>
      <c r="O128" s="30"/>
      <c r="P128" s="78"/>
      <c r="T128"/>
    </row>
    <row r="129" spans="1:20" ht="15" customHeight="1" x14ac:dyDescent="0.4">
      <c r="A129" s="46">
        <v>3239</v>
      </c>
      <c r="B129" s="108"/>
      <c r="C129" s="106" t="s">
        <v>31</v>
      </c>
      <c r="D129" s="73"/>
      <c r="E129" s="29"/>
      <c r="F129" s="29"/>
      <c r="G129" s="29"/>
      <c r="H129" s="29"/>
      <c r="I129" s="29"/>
      <c r="J129" s="29"/>
      <c r="K129" s="29"/>
      <c r="L129" s="22"/>
      <c r="M129" s="73"/>
      <c r="N129" s="23"/>
      <c r="O129" s="30"/>
      <c r="P129" s="78"/>
      <c r="T129"/>
    </row>
    <row r="130" spans="1:20" ht="26.25" customHeight="1" x14ac:dyDescent="0.4">
      <c r="A130" s="25"/>
      <c r="B130" s="105" t="s">
        <v>224</v>
      </c>
      <c r="C130" s="107" t="s">
        <v>293</v>
      </c>
      <c r="D130" s="73">
        <v>65</v>
      </c>
      <c r="E130" s="24">
        <v>6400</v>
      </c>
      <c r="F130" s="24">
        <v>8000</v>
      </c>
      <c r="G130" s="24"/>
      <c r="H130" s="24"/>
      <c r="I130" s="24"/>
      <c r="J130" s="24"/>
      <c r="K130" s="24"/>
      <c r="L130" s="23" t="s">
        <v>50</v>
      </c>
      <c r="M130" s="47" t="s">
        <v>308</v>
      </c>
      <c r="N130" s="23" t="s">
        <v>56</v>
      </c>
      <c r="O130" s="78" t="s">
        <v>252</v>
      </c>
      <c r="P130" s="78" t="s">
        <v>55</v>
      </c>
      <c r="T130"/>
    </row>
    <row r="131" spans="1:20" ht="29.25" customHeight="1" x14ac:dyDescent="0.3">
      <c r="A131" s="22"/>
      <c r="B131" s="105" t="s">
        <v>240</v>
      </c>
      <c r="C131" s="107" t="s">
        <v>241</v>
      </c>
      <c r="D131" s="73">
        <v>95</v>
      </c>
      <c r="E131" s="24">
        <v>14400</v>
      </c>
      <c r="F131" s="24">
        <f>E131*1.25</f>
        <v>18000</v>
      </c>
      <c r="G131" s="24"/>
      <c r="H131" s="24"/>
      <c r="I131" s="24"/>
      <c r="J131" s="24"/>
      <c r="K131" s="24"/>
      <c r="L131" s="23" t="s">
        <v>50</v>
      </c>
      <c r="M131" s="47" t="s">
        <v>308</v>
      </c>
      <c r="N131" s="23" t="s">
        <v>56</v>
      </c>
      <c r="O131" s="78" t="s">
        <v>252</v>
      </c>
      <c r="P131" s="78" t="s">
        <v>255</v>
      </c>
      <c r="T131"/>
    </row>
    <row r="132" spans="1:20" ht="15" customHeight="1" x14ac:dyDescent="0.4">
      <c r="A132" s="22"/>
      <c r="B132" s="105"/>
      <c r="C132" s="107"/>
      <c r="D132" s="73"/>
      <c r="E132" s="119">
        <f>SUM(E130:E131)</f>
        <v>20800</v>
      </c>
      <c r="F132" s="119">
        <f>E132*1.25</f>
        <v>26000</v>
      </c>
      <c r="G132" s="27"/>
      <c r="H132" s="27"/>
      <c r="I132" s="27"/>
      <c r="J132" s="27"/>
      <c r="K132" s="27"/>
      <c r="L132" s="22"/>
      <c r="M132" s="73"/>
      <c r="N132" s="23"/>
      <c r="O132" s="30"/>
      <c r="P132" s="78"/>
      <c r="T132"/>
    </row>
    <row r="133" spans="1:20" ht="15" customHeight="1" x14ac:dyDescent="0.4">
      <c r="A133" s="46">
        <v>3292</v>
      </c>
      <c r="B133" s="108"/>
      <c r="C133" s="106" t="s">
        <v>32</v>
      </c>
      <c r="D133" s="73"/>
      <c r="E133" s="29"/>
      <c r="F133" s="29"/>
      <c r="G133" s="29"/>
      <c r="H133" s="29"/>
      <c r="I133" s="29"/>
      <c r="J133" s="29"/>
      <c r="K133" s="29"/>
      <c r="L133" s="22"/>
      <c r="M133" s="73"/>
      <c r="N133" s="23"/>
      <c r="O133" s="30"/>
      <c r="P133" s="78"/>
      <c r="T133"/>
    </row>
    <row r="134" spans="1:20" ht="15" customHeight="1" x14ac:dyDescent="0.4">
      <c r="A134" s="25"/>
      <c r="B134" s="105" t="s">
        <v>61</v>
      </c>
      <c r="C134" s="107" t="s">
        <v>294</v>
      </c>
      <c r="D134" s="73">
        <v>60</v>
      </c>
      <c r="E134" s="24">
        <v>22654.07</v>
      </c>
      <c r="F134" s="24">
        <v>28317.19</v>
      </c>
      <c r="G134" s="24"/>
      <c r="H134" s="24"/>
      <c r="I134" s="24"/>
      <c r="J134" s="24"/>
      <c r="K134" s="24"/>
      <c r="L134" s="23" t="s">
        <v>50</v>
      </c>
      <c r="M134" s="47" t="s">
        <v>308</v>
      </c>
      <c r="N134" s="23" t="s">
        <v>40</v>
      </c>
      <c r="O134" s="30" t="s">
        <v>250</v>
      </c>
      <c r="P134" s="78" t="s">
        <v>42</v>
      </c>
      <c r="T134"/>
    </row>
    <row r="135" spans="1:20" ht="15" customHeight="1" x14ac:dyDescent="0.4">
      <c r="A135" s="25"/>
      <c r="B135" s="105" t="s">
        <v>225</v>
      </c>
      <c r="C135" s="107" t="s">
        <v>295</v>
      </c>
      <c r="D135" s="73">
        <v>61</v>
      </c>
      <c r="E135" s="24">
        <v>13511.25</v>
      </c>
      <c r="F135" s="24">
        <v>16889.060000000001</v>
      </c>
      <c r="G135" s="24"/>
      <c r="H135" s="24"/>
      <c r="I135" s="24"/>
      <c r="J135" s="24"/>
      <c r="K135" s="24"/>
      <c r="L135" s="23" t="s">
        <v>50</v>
      </c>
      <c r="M135" s="47" t="s">
        <v>308</v>
      </c>
      <c r="N135" s="23" t="s">
        <v>40</v>
      </c>
      <c r="O135" s="30" t="s">
        <v>250</v>
      </c>
      <c r="P135" s="78" t="s">
        <v>42</v>
      </c>
      <c r="T135"/>
    </row>
    <row r="136" spans="1:20" ht="15" customHeight="1" x14ac:dyDescent="0.4">
      <c r="A136" s="25"/>
      <c r="B136" s="105" t="s">
        <v>226</v>
      </c>
      <c r="C136" s="107" t="s">
        <v>297</v>
      </c>
      <c r="D136" s="73">
        <v>62</v>
      </c>
      <c r="E136" s="24">
        <v>8635</v>
      </c>
      <c r="F136" s="24">
        <f>E136*1.25</f>
        <v>10793.75</v>
      </c>
      <c r="G136" s="24"/>
      <c r="H136" s="24"/>
      <c r="I136" s="24"/>
      <c r="J136" s="24"/>
      <c r="K136" s="24"/>
      <c r="L136" s="23" t="s">
        <v>50</v>
      </c>
      <c r="M136" s="47" t="s">
        <v>308</v>
      </c>
      <c r="N136" s="23" t="s">
        <v>40</v>
      </c>
      <c r="O136" s="30" t="s">
        <v>250</v>
      </c>
      <c r="P136" s="78" t="s">
        <v>42</v>
      </c>
      <c r="T136"/>
    </row>
    <row r="137" spans="1:20" ht="15" customHeight="1" x14ac:dyDescent="0.4">
      <c r="A137" s="25"/>
      <c r="B137" s="105"/>
      <c r="C137" s="107"/>
      <c r="D137" s="73"/>
      <c r="E137" s="119">
        <f>SUM(E134:E136)</f>
        <v>44800.32</v>
      </c>
      <c r="F137" s="119">
        <f>SUM(F134:F136)</f>
        <v>56000</v>
      </c>
      <c r="G137" s="27"/>
      <c r="H137" s="27"/>
      <c r="I137" s="27"/>
      <c r="J137" s="27"/>
      <c r="K137" s="27"/>
      <c r="L137" s="22"/>
      <c r="M137" s="73"/>
      <c r="N137" s="23"/>
      <c r="O137" s="30"/>
      <c r="P137" s="78"/>
      <c r="T137"/>
    </row>
    <row r="138" spans="1:20" ht="25.5" customHeight="1" x14ac:dyDescent="0.4">
      <c r="A138" s="46">
        <v>3431</v>
      </c>
      <c r="B138" s="108"/>
      <c r="C138" s="106" t="s">
        <v>33</v>
      </c>
      <c r="D138" s="73"/>
      <c r="E138" s="29"/>
      <c r="F138" s="29"/>
      <c r="G138" s="29"/>
      <c r="H138" s="29"/>
      <c r="I138" s="29"/>
      <c r="J138" s="29"/>
      <c r="K138" s="29"/>
      <c r="L138" s="22"/>
      <c r="M138" s="73"/>
      <c r="N138" s="23"/>
      <c r="O138" s="30"/>
      <c r="P138" s="78"/>
      <c r="T138"/>
    </row>
    <row r="139" spans="1:20" ht="26.25" customHeight="1" x14ac:dyDescent="0.4">
      <c r="A139" s="25"/>
      <c r="B139" s="105" t="s">
        <v>227</v>
      </c>
      <c r="C139" s="107" t="s">
        <v>33</v>
      </c>
      <c r="D139" s="73">
        <v>63</v>
      </c>
      <c r="E139" s="24">
        <v>8800</v>
      </c>
      <c r="F139" s="24">
        <v>11000</v>
      </c>
      <c r="G139" s="24"/>
      <c r="H139" s="24"/>
      <c r="I139" s="24"/>
      <c r="J139" s="24"/>
      <c r="K139" s="24"/>
      <c r="L139" s="23" t="s">
        <v>50</v>
      </c>
      <c r="M139" s="47" t="s">
        <v>308</v>
      </c>
      <c r="N139" s="23" t="s">
        <v>40</v>
      </c>
      <c r="O139" s="30" t="s">
        <v>250</v>
      </c>
      <c r="P139" s="78" t="s">
        <v>228</v>
      </c>
      <c r="T139"/>
    </row>
    <row r="140" spans="1:20" ht="15" customHeight="1" x14ac:dyDescent="0.4">
      <c r="A140" s="25"/>
      <c r="B140" s="105"/>
      <c r="C140" s="107"/>
      <c r="D140" s="73"/>
      <c r="E140" s="119">
        <v>8800</v>
      </c>
      <c r="F140" s="119">
        <v>11000</v>
      </c>
      <c r="G140" s="27"/>
      <c r="H140" s="27"/>
      <c r="I140" s="27"/>
      <c r="J140" s="27"/>
      <c r="K140" s="27"/>
      <c r="L140" s="22"/>
      <c r="M140" s="73"/>
      <c r="N140" s="23"/>
      <c r="O140" s="30"/>
      <c r="P140" s="78"/>
      <c r="T140"/>
    </row>
    <row r="141" spans="1:20" ht="15" customHeight="1" x14ac:dyDescent="0.4">
      <c r="A141" s="46">
        <v>3433</v>
      </c>
      <c r="B141" s="105"/>
      <c r="C141" s="107" t="s">
        <v>298</v>
      </c>
      <c r="D141" s="73">
        <v>96</v>
      </c>
      <c r="E141" s="24">
        <v>20000</v>
      </c>
      <c r="F141" s="24">
        <v>20000</v>
      </c>
      <c r="G141" s="24"/>
      <c r="H141" s="24"/>
      <c r="I141" s="24"/>
      <c r="J141" s="24"/>
      <c r="K141" s="24"/>
      <c r="L141" s="23" t="s">
        <v>50</v>
      </c>
      <c r="M141" s="47" t="s">
        <v>308</v>
      </c>
      <c r="N141" s="23" t="s">
        <v>14</v>
      </c>
      <c r="O141" s="30" t="s">
        <v>250</v>
      </c>
      <c r="P141" s="78" t="s">
        <v>203</v>
      </c>
      <c r="T141"/>
    </row>
    <row r="142" spans="1:20" ht="15" customHeight="1" x14ac:dyDescent="0.4">
      <c r="A142" s="25"/>
      <c r="B142" s="105"/>
      <c r="C142" s="107"/>
      <c r="D142" s="73"/>
      <c r="E142" s="119">
        <v>20000</v>
      </c>
      <c r="F142" s="119">
        <v>20000</v>
      </c>
      <c r="G142" s="27"/>
      <c r="H142" s="27"/>
      <c r="I142" s="27"/>
      <c r="J142" s="27"/>
      <c r="K142" s="27"/>
      <c r="L142" s="22"/>
      <c r="M142" s="73"/>
      <c r="N142" s="23"/>
      <c r="O142" s="30"/>
      <c r="P142" s="78"/>
      <c r="T142"/>
    </row>
    <row r="143" spans="1:20" ht="26.25" customHeight="1" x14ac:dyDescent="0.4">
      <c r="A143" s="46">
        <v>3722</v>
      </c>
      <c r="B143" s="105" t="s">
        <v>229</v>
      </c>
      <c r="C143" s="107" t="s">
        <v>299</v>
      </c>
      <c r="D143" s="73">
        <v>64</v>
      </c>
      <c r="E143" s="24">
        <v>10400</v>
      </c>
      <c r="F143" s="24">
        <f>E143*1.25</f>
        <v>13000</v>
      </c>
      <c r="G143" s="24"/>
      <c r="H143" s="24"/>
      <c r="I143" s="24"/>
      <c r="J143" s="24"/>
      <c r="K143" s="24"/>
      <c r="L143" s="23" t="s">
        <v>50</v>
      </c>
      <c r="M143" s="47" t="s">
        <v>308</v>
      </c>
      <c r="N143" s="42" t="s">
        <v>56</v>
      </c>
      <c r="O143" s="78" t="s">
        <v>252</v>
      </c>
      <c r="P143" s="78" t="s">
        <v>203</v>
      </c>
      <c r="T143"/>
    </row>
    <row r="144" spans="1:20" ht="15" customHeight="1" x14ac:dyDescent="0.4">
      <c r="A144" s="25"/>
      <c r="B144" s="105"/>
      <c r="C144" s="107"/>
      <c r="D144" s="73"/>
      <c r="E144" s="119">
        <v>10400</v>
      </c>
      <c r="F144" s="119">
        <f>E144*1.25</f>
        <v>13000</v>
      </c>
      <c r="G144" s="27"/>
      <c r="H144" s="27"/>
      <c r="I144" s="27"/>
      <c r="J144" s="27"/>
      <c r="K144" s="27"/>
      <c r="L144" s="22"/>
      <c r="M144" s="73"/>
      <c r="N144" s="42"/>
      <c r="O144" s="30"/>
      <c r="P144" s="78"/>
      <c r="T144"/>
    </row>
    <row r="145" spans="1:20" ht="15" customHeight="1" x14ac:dyDescent="0.4">
      <c r="A145" s="25"/>
      <c r="B145" s="105"/>
      <c r="C145" s="106" t="s">
        <v>236</v>
      </c>
      <c r="D145" s="73"/>
      <c r="E145" s="27"/>
      <c r="F145" s="27"/>
      <c r="G145" s="27"/>
      <c r="H145" s="27"/>
      <c r="I145" s="27"/>
      <c r="J145" s="27"/>
      <c r="K145" s="27"/>
      <c r="L145" s="22"/>
      <c r="M145" s="73"/>
      <c r="N145" s="42"/>
      <c r="O145" s="30"/>
      <c r="P145" s="78"/>
      <c r="T145"/>
    </row>
    <row r="146" spans="1:20" ht="24.75" customHeight="1" x14ac:dyDescent="0.4">
      <c r="A146" s="46">
        <v>4221</v>
      </c>
      <c r="B146" s="105" t="s">
        <v>59</v>
      </c>
      <c r="C146" s="107" t="s">
        <v>300</v>
      </c>
      <c r="D146" s="73">
        <v>86</v>
      </c>
      <c r="E146" s="24">
        <v>9600</v>
      </c>
      <c r="F146" s="24">
        <v>12000</v>
      </c>
      <c r="G146" s="24"/>
      <c r="H146" s="24"/>
      <c r="I146" s="24"/>
      <c r="J146" s="24"/>
      <c r="K146" s="24"/>
      <c r="L146" s="23" t="s">
        <v>50</v>
      </c>
      <c r="M146" s="47" t="s">
        <v>308</v>
      </c>
      <c r="N146" s="42" t="s">
        <v>56</v>
      </c>
      <c r="O146" s="30" t="s">
        <v>250</v>
      </c>
      <c r="P146" s="78" t="s">
        <v>55</v>
      </c>
      <c r="T146"/>
    </row>
    <row r="147" spans="1:20" ht="26.25" customHeight="1" x14ac:dyDescent="0.4">
      <c r="A147" s="46">
        <v>4224</v>
      </c>
      <c r="B147" s="105" t="s">
        <v>60</v>
      </c>
      <c r="C147" s="107" t="s">
        <v>154</v>
      </c>
      <c r="D147" s="73">
        <v>88</v>
      </c>
      <c r="E147" s="24">
        <v>100000</v>
      </c>
      <c r="F147" s="24">
        <v>125000</v>
      </c>
      <c r="G147" s="24"/>
      <c r="H147" s="24"/>
      <c r="I147" s="24"/>
      <c r="J147" s="24"/>
      <c r="K147" s="24"/>
      <c r="L147" s="23" t="s">
        <v>50</v>
      </c>
      <c r="M147" s="47" t="s">
        <v>308</v>
      </c>
      <c r="N147" s="42" t="s">
        <v>56</v>
      </c>
      <c r="O147" s="30" t="s">
        <v>250</v>
      </c>
      <c r="P147" s="78" t="s">
        <v>203</v>
      </c>
      <c r="T147"/>
    </row>
    <row r="148" spans="1:20" ht="27" customHeight="1" x14ac:dyDescent="0.4">
      <c r="A148" s="70">
        <v>4227</v>
      </c>
      <c r="B148" s="112" t="s">
        <v>303</v>
      </c>
      <c r="C148" s="107" t="s">
        <v>153</v>
      </c>
      <c r="D148" s="73">
        <v>97</v>
      </c>
      <c r="E148" s="24">
        <v>20000</v>
      </c>
      <c r="F148" s="24">
        <v>25000</v>
      </c>
      <c r="G148" s="24"/>
      <c r="H148" s="24"/>
      <c r="I148" s="24"/>
      <c r="J148" s="24"/>
      <c r="K148" s="24"/>
      <c r="L148" s="23" t="s">
        <v>50</v>
      </c>
      <c r="M148" s="47" t="s">
        <v>308</v>
      </c>
      <c r="N148" s="42" t="s">
        <v>56</v>
      </c>
      <c r="O148" s="30" t="s">
        <v>250</v>
      </c>
      <c r="P148" s="78" t="s">
        <v>55</v>
      </c>
      <c r="T148" t="s">
        <v>41</v>
      </c>
    </row>
    <row r="149" spans="1:20" ht="27" customHeight="1" x14ac:dyDescent="0.4">
      <c r="A149" s="49">
        <v>4262</v>
      </c>
      <c r="B149" s="112" t="s">
        <v>304</v>
      </c>
      <c r="C149" s="113" t="s">
        <v>301</v>
      </c>
      <c r="D149" s="77">
        <v>98</v>
      </c>
      <c r="E149" s="37">
        <v>20000</v>
      </c>
      <c r="F149" s="37">
        <v>25000</v>
      </c>
      <c r="G149" s="37"/>
      <c r="H149" s="37"/>
      <c r="I149" s="37"/>
      <c r="J149" s="37"/>
      <c r="K149" s="37"/>
      <c r="L149" s="23" t="s">
        <v>50</v>
      </c>
      <c r="M149" s="47" t="s">
        <v>308</v>
      </c>
      <c r="N149" s="42" t="s">
        <v>56</v>
      </c>
      <c r="O149" s="30" t="s">
        <v>250</v>
      </c>
      <c r="P149" s="78" t="s">
        <v>55</v>
      </c>
      <c r="T149"/>
    </row>
    <row r="150" spans="1:20" ht="30.75" customHeight="1" x14ac:dyDescent="0.4">
      <c r="A150" s="70">
        <v>4231</v>
      </c>
      <c r="B150" s="112" t="s">
        <v>305</v>
      </c>
      <c r="C150" s="114" t="s">
        <v>302</v>
      </c>
      <c r="D150" s="73">
        <v>99</v>
      </c>
      <c r="E150" s="24">
        <v>120000</v>
      </c>
      <c r="F150" s="24">
        <v>150000</v>
      </c>
      <c r="G150" s="24"/>
      <c r="H150" s="24"/>
      <c r="I150" s="24"/>
      <c r="J150" s="24"/>
      <c r="K150" s="24"/>
      <c r="L150" s="23" t="s">
        <v>50</v>
      </c>
      <c r="M150" s="47" t="s">
        <v>308</v>
      </c>
      <c r="N150" s="42" t="s">
        <v>56</v>
      </c>
      <c r="O150" s="30" t="s">
        <v>250</v>
      </c>
      <c r="P150" s="78" t="s">
        <v>55</v>
      </c>
      <c r="T150"/>
    </row>
    <row r="151" spans="1:20" ht="30.75" customHeight="1" x14ac:dyDescent="0.4">
      <c r="A151" s="22"/>
      <c r="B151" s="66"/>
      <c r="C151" s="117"/>
      <c r="D151" s="24"/>
      <c r="E151" s="119">
        <f>SUM(E146:E150)</f>
        <v>269600</v>
      </c>
      <c r="F151" s="119">
        <f>SUM(F146:F150)</f>
        <v>337000</v>
      </c>
      <c r="G151" s="27"/>
      <c r="H151" s="27"/>
      <c r="I151" s="27"/>
      <c r="J151" s="24"/>
      <c r="K151" s="27"/>
      <c r="L151" s="23"/>
      <c r="M151" s="47"/>
      <c r="N151" s="23"/>
      <c r="O151" s="22"/>
      <c r="P151" s="66"/>
      <c r="T151" s="8">
        <f>SUM(T6:T150)</f>
        <v>0</v>
      </c>
    </row>
    <row r="152" spans="1:20" x14ac:dyDescent="0.3">
      <c r="F152" s="1">
        <f>F151+F144+F142+F140+F137+F132+F128+F124+F119+F114+F104+F101+F77+F72+F68+F53+F49+F44+F22+F13+F9</f>
        <v>7914754.9100000001</v>
      </c>
      <c r="M152" s="82"/>
    </row>
    <row r="153" spans="1:20" x14ac:dyDescent="0.3">
      <c r="A153" t="s">
        <v>328</v>
      </c>
      <c r="M153" s="82"/>
    </row>
    <row r="154" spans="1:20" x14ac:dyDescent="0.3">
      <c r="A154" t="s">
        <v>311</v>
      </c>
      <c r="L154" s="82"/>
    </row>
    <row r="155" spans="1:20" x14ac:dyDescent="0.3">
      <c r="A155" t="s">
        <v>327</v>
      </c>
      <c r="L155" s="82"/>
    </row>
    <row r="156" spans="1:20" x14ac:dyDescent="0.3">
      <c r="A156" t="s">
        <v>343</v>
      </c>
      <c r="L156" s="82"/>
    </row>
    <row r="157" spans="1:20" x14ac:dyDescent="0.3">
      <c r="A157" t="s">
        <v>330</v>
      </c>
      <c r="M157" s="82"/>
    </row>
    <row r="158" spans="1:20" x14ac:dyDescent="0.3">
      <c r="M158" s="82"/>
    </row>
    <row r="159" spans="1:20" x14ac:dyDescent="0.3">
      <c r="M159" s="82"/>
    </row>
    <row r="160" spans="1:20" x14ac:dyDescent="0.3">
      <c r="M160" s="82"/>
    </row>
    <row r="161" spans="13:13" x14ac:dyDescent="0.3">
      <c r="M161" s="82"/>
    </row>
    <row r="162" spans="13:13" x14ac:dyDescent="0.3">
      <c r="M162" s="82"/>
    </row>
    <row r="163" spans="13:13" x14ac:dyDescent="0.3">
      <c r="M163" s="82"/>
    </row>
    <row r="164" spans="13:13" x14ac:dyDescent="0.3">
      <c r="M164" s="82"/>
    </row>
    <row r="165" spans="13:13" x14ac:dyDescent="0.3">
      <c r="M165" s="82"/>
    </row>
    <row r="166" spans="13:13" x14ac:dyDescent="0.3">
      <c r="M166" s="82"/>
    </row>
    <row r="167" spans="13:13" x14ac:dyDescent="0.3">
      <c r="M167" s="82"/>
    </row>
    <row r="168" spans="13:13" x14ac:dyDescent="0.3">
      <c r="M168" s="82"/>
    </row>
    <row r="169" spans="13:13" x14ac:dyDescent="0.3">
      <c r="M169" s="82"/>
    </row>
    <row r="170" spans="13:13" x14ac:dyDescent="0.3">
      <c r="M170" s="82"/>
    </row>
    <row r="171" spans="13:13" x14ac:dyDescent="0.3">
      <c r="M171" s="82"/>
    </row>
    <row r="172" spans="13:13" x14ac:dyDescent="0.3">
      <c r="M172" s="82"/>
    </row>
  </sheetData>
  <autoFilter ref="D1:D172"/>
  <mergeCells count="4">
    <mergeCell ref="B1:C1"/>
    <mergeCell ref="B2:C2"/>
    <mergeCell ref="B3:L3"/>
    <mergeCell ref="C4:E4"/>
  </mergeCells>
  <phoneticPr fontId="5" type="noConversion"/>
  <pageMargins left="0.15748031496062992" right="0.15748031496062992" top="0.15748031496062992" bottom="0.15748031496062992" header="0.17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>
      <selection activeCell="V50" sqref="V5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radna verzija</vt:lpstr>
      <vt:lpstr>Prijedlog plana nabave 2021.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Tajnica</cp:lastModifiedBy>
  <cp:lastPrinted>2021-03-25T14:51:12Z</cp:lastPrinted>
  <dcterms:created xsi:type="dcterms:W3CDTF">2012-07-10T07:49:31Z</dcterms:created>
  <dcterms:modified xsi:type="dcterms:W3CDTF">2021-03-29T12:41:47Z</dcterms:modified>
</cp:coreProperties>
</file>